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01-01 - Most  82,887" sheetId="2" r:id="rId2"/>
    <sheet name="S01-02 - Železniční svrše..." sheetId="3" r:id="rId3"/>
    <sheet name="S01-03 - Materiál objedna..." sheetId="4" r:id="rId4"/>
    <sheet name="S01-04 - VRN Most 82,887" sheetId="5" r:id="rId5"/>
    <sheet name="S02-01 - Most 83,347" sheetId="6" r:id="rId6"/>
    <sheet name="S02-02 - Železniční svrše..." sheetId="7" r:id="rId7"/>
    <sheet name="S02-03 - Materiál objedna..." sheetId="8" r:id="rId8"/>
    <sheet name="S02-04 - VRN Most 83,347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'S01-01 - Most  82,887'!$C$130:$K$460</definedName>
    <definedName name="_xlnm.Print_Area" localSheetId="1">'S01-01 - Most  82,887'!$C$4:$J$76,'S01-01 - Most  82,887'!$C$82:$J$112,'S01-01 - Most  82,887'!$C$118:$J$460</definedName>
    <definedName name="_xlnm.Print_Titles" localSheetId="1">'S01-01 - Most  82,887'!$130:$130</definedName>
    <definedName name="_xlnm._FilterDatabase" localSheetId="2" hidden="1">'S01-02 - Železniční svrše...'!$C$119:$K$185</definedName>
    <definedName name="_xlnm.Print_Area" localSheetId="2">'S01-02 - Železniční svrše...'!$C$4:$J$76,'S01-02 - Železniční svrše...'!$C$82:$J$101,'S01-02 - Železniční svrše...'!$C$107:$J$185</definedName>
    <definedName name="_xlnm.Print_Titles" localSheetId="2">'S01-02 - Železniční svrše...'!$119:$119</definedName>
    <definedName name="_xlnm._FilterDatabase" localSheetId="3" hidden="1">'S01-03 - Materiál objedna...'!$C$117:$K$126</definedName>
    <definedName name="_xlnm.Print_Area" localSheetId="3">'S01-03 - Materiál objedna...'!$C$4:$J$76,'S01-03 - Materiál objedna...'!$C$82:$J$99,'S01-03 - Materiál objedna...'!$C$105:$J$126</definedName>
    <definedName name="_xlnm.Print_Titles" localSheetId="3">'S01-03 - Materiál objedna...'!$117:$117</definedName>
    <definedName name="_xlnm._FilterDatabase" localSheetId="4" hidden="1">'S01-04 - VRN Most 82,887'!$C$121:$K$142</definedName>
    <definedName name="_xlnm.Print_Area" localSheetId="4">'S01-04 - VRN Most 82,887'!$C$4:$J$76,'S01-04 - VRN Most 82,887'!$C$82:$J$103,'S01-04 - VRN Most 82,887'!$C$109:$J$142</definedName>
    <definedName name="_xlnm.Print_Titles" localSheetId="4">'S01-04 - VRN Most 82,887'!$121:$121</definedName>
    <definedName name="_xlnm._FilterDatabase" localSheetId="5" hidden="1">'S02-01 - Most 83,347'!$C$130:$K$475</definedName>
    <definedName name="_xlnm.Print_Area" localSheetId="5">'S02-01 - Most 83,347'!$C$4:$J$76,'S02-01 - Most 83,347'!$C$82:$J$112,'S02-01 - Most 83,347'!$C$118:$J$475</definedName>
    <definedName name="_xlnm.Print_Titles" localSheetId="5">'S02-01 - Most 83,347'!$130:$130</definedName>
    <definedName name="_xlnm._FilterDatabase" localSheetId="6" hidden="1">'S02-02 - Železniční svrše...'!$C$120:$K$177</definedName>
    <definedName name="_xlnm.Print_Area" localSheetId="6">'S02-02 - Železniční svrše...'!$C$4:$J$76,'S02-02 - Železniční svrše...'!$C$82:$J$102,'S02-02 - Železniční svrše...'!$C$108:$J$177</definedName>
    <definedName name="_xlnm.Print_Titles" localSheetId="6">'S02-02 - Železniční svrše...'!$120:$120</definedName>
    <definedName name="_xlnm._FilterDatabase" localSheetId="7" hidden="1">'S02-03 - Materiál objedna...'!$C$117:$K$122</definedName>
    <definedName name="_xlnm.Print_Area" localSheetId="7">'S02-03 - Materiál objedna...'!$C$4:$J$76,'S02-03 - Materiál objedna...'!$C$82:$J$99,'S02-03 - Materiál objedna...'!$C$105:$J$122</definedName>
    <definedName name="_xlnm.Print_Titles" localSheetId="7">'S02-03 - Materiál objedna...'!$117:$117</definedName>
    <definedName name="_xlnm._FilterDatabase" localSheetId="8" hidden="1">'S02-04 - VRN Most 83,347'!$C$121:$K$142</definedName>
    <definedName name="_xlnm.Print_Area" localSheetId="8">'S02-04 - VRN Most 83,347'!$C$4:$J$76,'S02-04 - VRN Most 83,347'!$C$82:$J$103,'S02-04 - VRN Most 83,347'!$C$109:$J$142</definedName>
    <definedName name="_xlnm.Print_Titles" localSheetId="8">'S02-04 - VRN Most 83,347'!$121:$121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T134"/>
  <c r="R135"/>
  <c r="R134"/>
  <c r="P135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1"/>
  <c r="F89"/>
  <c r="E87"/>
  <c r="J24"/>
  <c r="E24"/>
  <c r="J92"/>
  <c r="J23"/>
  <c r="J21"/>
  <c r="E21"/>
  <c r="J118"/>
  <c r="J20"/>
  <c r="J18"/>
  <c r="E18"/>
  <c r="F92"/>
  <c r="J17"/>
  <c r="J12"/>
  <c r="J89"/>
  <c r="E7"/>
  <c r="E85"/>
  <c i="8" r="J37"/>
  <c r="J36"/>
  <c i="1" r="AY101"/>
  <c i="8" r="J35"/>
  <c i="1" r="AX101"/>
  <c i="8" r="BI121"/>
  <c r="BH121"/>
  <c r="BG121"/>
  <c r="BF121"/>
  <c r="T121"/>
  <c r="T120"/>
  <c r="T119"/>
  <c r="T118"/>
  <c r="R121"/>
  <c r="R120"/>
  <c r="R119"/>
  <c r="R118"/>
  <c r="P121"/>
  <c r="P120"/>
  <c r="P119"/>
  <c r="P118"/>
  <c i="1" r="AU101"/>
  <c i="8" r="F114"/>
  <c r="F112"/>
  <c r="E110"/>
  <c r="F91"/>
  <c r="F89"/>
  <c r="E87"/>
  <c r="J24"/>
  <c r="E24"/>
  <c r="J115"/>
  <c r="J23"/>
  <c r="J21"/>
  <c r="E21"/>
  <c r="J114"/>
  <c r="J20"/>
  <c r="J18"/>
  <c r="E18"/>
  <c r="F115"/>
  <c r="J17"/>
  <c r="J12"/>
  <c r="J112"/>
  <c r="E7"/>
  <c r="E108"/>
  <c i="7" r="J37"/>
  <c r="J36"/>
  <c i="1" r="AY100"/>
  <c i="7" r="J35"/>
  <c i="1" r="AX100"/>
  <c i="7" r="BI175"/>
  <c r="BH175"/>
  <c r="BG175"/>
  <c r="BF175"/>
  <c r="T175"/>
  <c r="T174"/>
  <c r="R175"/>
  <c r="R174"/>
  <c r="P175"/>
  <c r="P174"/>
  <c r="BI171"/>
  <c r="BH171"/>
  <c r="BG171"/>
  <c r="BF171"/>
  <c r="T171"/>
  <c r="R171"/>
  <c r="P171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F117"/>
  <c r="F115"/>
  <c r="E113"/>
  <c r="F91"/>
  <c r="F89"/>
  <c r="E87"/>
  <c r="J24"/>
  <c r="E24"/>
  <c r="J118"/>
  <c r="J23"/>
  <c r="J21"/>
  <c r="E21"/>
  <c r="J91"/>
  <c r="J20"/>
  <c r="J18"/>
  <c r="E18"/>
  <c r="F118"/>
  <c r="J17"/>
  <c r="J12"/>
  <c r="J115"/>
  <c r="E7"/>
  <c r="E85"/>
  <c i="6" r="J37"/>
  <c r="J36"/>
  <c i="1" r="AY99"/>
  <c i="6" r="J35"/>
  <c i="1" r="AX99"/>
  <c i="6" r="BI475"/>
  <c r="BH475"/>
  <c r="BG475"/>
  <c r="BF475"/>
  <c r="T475"/>
  <c r="R475"/>
  <c r="P475"/>
  <c r="BI472"/>
  <c r="BH472"/>
  <c r="BG472"/>
  <c r="BF472"/>
  <c r="T472"/>
  <c r="R472"/>
  <c r="P472"/>
  <c r="BI467"/>
  <c r="BH467"/>
  <c r="BG467"/>
  <c r="BF467"/>
  <c r="T467"/>
  <c r="T466"/>
  <c r="R467"/>
  <c r="R466"/>
  <c r="P467"/>
  <c r="P466"/>
  <c r="BI464"/>
  <c r="BH464"/>
  <c r="BG464"/>
  <c r="BF464"/>
  <c r="T464"/>
  <c r="R464"/>
  <c r="P464"/>
  <c r="BI460"/>
  <c r="BH460"/>
  <c r="BG460"/>
  <c r="BF460"/>
  <c r="T460"/>
  <c r="R460"/>
  <c r="P460"/>
  <c r="BI453"/>
  <c r="BH453"/>
  <c r="BG453"/>
  <c r="BF453"/>
  <c r="T453"/>
  <c r="R453"/>
  <c r="P453"/>
  <c r="BI449"/>
  <c r="BH449"/>
  <c r="BG449"/>
  <c r="BF449"/>
  <c r="T449"/>
  <c r="R449"/>
  <c r="P449"/>
  <c r="BI447"/>
  <c r="BH447"/>
  <c r="BG447"/>
  <c r="BF447"/>
  <c r="T447"/>
  <c r="R447"/>
  <c r="P447"/>
  <c r="BI444"/>
  <c r="BH444"/>
  <c r="BG444"/>
  <c r="BF444"/>
  <c r="T444"/>
  <c r="R444"/>
  <c r="P444"/>
  <c r="BI442"/>
  <c r="BH442"/>
  <c r="BG442"/>
  <c r="BF442"/>
  <c r="T442"/>
  <c r="R442"/>
  <c r="P442"/>
  <c r="BI441"/>
  <c r="BH441"/>
  <c r="BG441"/>
  <c r="BF441"/>
  <c r="T441"/>
  <c r="R441"/>
  <c r="P441"/>
  <c r="BI438"/>
  <c r="BH438"/>
  <c r="BG438"/>
  <c r="BF438"/>
  <c r="T438"/>
  <c r="R438"/>
  <c r="P438"/>
  <c r="BI437"/>
  <c r="BH437"/>
  <c r="BG437"/>
  <c r="BF437"/>
  <c r="T437"/>
  <c r="R437"/>
  <c r="P437"/>
  <c r="BI433"/>
  <c r="BH433"/>
  <c r="BG433"/>
  <c r="BF433"/>
  <c r="T433"/>
  <c r="R433"/>
  <c r="P433"/>
  <c r="BI432"/>
  <c r="BH432"/>
  <c r="BG432"/>
  <c r="BF432"/>
  <c r="T432"/>
  <c r="R432"/>
  <c r="P432"/>
  <c r="BI426"/>
  <c r="BH426"/>
  <c r="BG426"/>
  <c r="BF426"/>
  <c r="T426"/>
  <c r="R426"/>
  <c r="P426"/>
  <c r="BI425"/>
  <c r="BH425"/>
  <c r="BG425"/>
  <c r="BF425"/>
  <c r="T425"/>
  <c r="R425"/>
  <c r="P425"/>
  <c r="BI422"/>
  <c r="BH422"/>
  <c r="BG422"/>
  <c r="BF422"/>
  <c r="T422"/>
  <c r="R422"/>
  <c r="P422"/>
  <c r="BI421"/>
  <c r="BH421"/>
  <c r="BG421"/>
  <c r="BF421"/>
  <c r="T421"/>
  <c r="R421"/>
  <c r="P421"/>
  <c r="BI416"/>
  <c r="BH416"/>
  <c r="BG416"/>
  <c r="BF416"/>
  <c r="T416"/>
  <c r="R416"/>
  <c r="P416"/>
  <c r="BI412"/>
  <c r="BH412"/>
  <c r="BG412"/>
  <c r="BF412"/>
  <c r="T412"/>
  <c r="R412"/>
  <c r="P412"/>
  <c r="BI411"/>
  <c r="BH411"/>
  <c r="BG411"/>
  <c r="BF411"/>
  <c r="T411"/>
  <c r="R411"/>
  <c r="P411"/>
  <c r="BI404"/>
  <c r="BH404"/>
  <c r="BG404"/>
  <c r="BF404"/>
  <c r="T404"/>
  <c r="R404"/>
  <c r="P404"/>
  <c r="BI397"/>
  <c r="BH397"/>
  <c r="BG397"/>
  <c r="BF397"/>
  <c r="T397"/>
  <c r="R397"/>
  <c r="P397"/>
  <c r="BI394"/>
  <c r="BH394"/>
  <c r="BG394"/>
  <c r="BF394"/>
  <c r="T394"/>
  <c r="R394"/>
  <c r="P394"/>
  <c r="BI390"/>
  <c r="BH390"/>
  <c r="BG390"/>
  <c r="BF390"/>
  <c r="T390"/>
  <c r="R390"/>
  <c r="P390"/>
  <c r="BI383"/>
  <c r="BH383"/>
  <c r="BG383"/>
  <c r="BF383"/>
  <c r="T383"/>
  <c r="R383"/>
  <c r="P383"/>
  <c r="BI376"/>
  <c r="BH376"/>
  <c r="BG376"/>
  <c r="BF376"/>
  <c r="T376"/>
  <c r="R376"/>
  <c r="P376"/>
  <c r="BI369"/>
  <c r="BH369"/>
  <c r="BG369"/>
  <c r="BF369"/>
  <c r="T369"/>
  <c r="R369"/>
  <c r="P369"/>
  <c r="BI366"/>
  <c r="BH366"/>
  <c r="BG366"/>
  <c r="BF366"/>
  <c r="T366"/>
  <c r="R366"/>
  <c r="P366"/>
  <c r="BI365"/>
  <c r="BH365"/>
  <c r="BG365"/>
  <c r="BF365"/>
  <c r="T365"/>
  <c r="R365"/>
  <c r="P365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27"/>
  <c r="BH327"/>
  <c r="BG327"/>
  <c r="BF327"/>
  <c r="T327"/>
  <c r="R327"/>
  <c r="P327"/>
  <c r="BI321"/>
  <c r="BH321"/>
  <c r="BG321"/>
  <c r="BF321"/>
  <c r="T321"/>
  <c r="R321"/>
  <c r="P321"/>
  <c r="BI317"/>
  <c r="BH317"/>
  <c r="BG317"/>
  <c r="BF317"/>
  <c r="T317"/>
  <c r="R317"/>
  <c r="P317"/>
  <c r="BI315"/>
  <c r="BH315"/>
  <c r="BG315"/>
  <c r="BF315"/>
  <c r="T315"/>
  <c r="R315"/>
  <c r="P315"/>
  <c r="BI314"/>
  <c r="BH314"/>
  <c r="BG314"/>
  <c r="BF314"/>
  <c r="T314"/>
  <c r="R314"/>
  <c r="P314"/>
  <c r="BI310"/>
  <c r="BH310"/>
  <c r="BG310"/>
  <c r="BF310"/>
  <c r="T310"/>
  <c r="R310"/>
  <c r="P310"/>
  <c r="BI309"/>
  <c r="BH309"/>
  <c r="BG309"/>
  <c r="BF309"/>
  <c r="T309"/>
  <c r="R309"/>
  <c r="P309"/>
  <c r="BI306"/>
  <c r="BH306"/>
  <c r="BG306"/>
  <c r="BF306"/>
  <c r="T306"/>
  <c r="R306"/>
  <c r="P306"/>
  <c r="BI301"/>
  <c r="BH301"/>
  <c r="BG301"/>
  <c r="BF301"/>
  <c r="T301"/>
  <c r="R301"/>
  <c r="P301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7"/>
  <c r="BH287"/>
  <c r="BG287"/>
  <c r="BF287"/>
  <c r="T287"/>
  <c r="R287"/>
  <c r="P287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74"/>
  <c r="BH274"/>
  <c r="BG274"/>
  <c r="BF274"/>
  <c r="T274"/>
  <c r="R274"/>
  <c r="P274"/>
  <c r="BI273"/>
  <c r="BH273"/>
  <c r="BG273"/>
  <c r="BF273"/>
  <c r="T273"/>
  <c r="R273"/>
  <c r="P273"/>
  <c r="BI262"/>
  <c r="BH262"/>
  <c r="BG262"/>
  <c r="BF262"/>
  <c r="T262"/>
  <c r="R262"/>
  <c r="P262"/>
  <c r="BI261"/>
  <c r="BH261"/>
  <c r="BG261"/>
  <c r="BF261"/>
  <c r="T261"/>
  <c r="R261"/>
  <c r="P261"/>
  <c r="BI253"/>
  <c r="BH253"/>
  <c r="BG253"/>
  <c r="BF253"/>
  <c r="T253"/>
  <c r="R253"/>
  <c r="P253"/>
  <c r="BI249"/>
  <c r="BH249"/>
  <c r="BG249"/>
  <c r="BF249"/>
  <c r="T249"/>
  <c r="R249"/>
  <c r="P249"/>
  <c r="BI244"/>
  <c r="BH244"/>
  <c r="BG244"/>
  <c r="BF244"/>
  <c r="T244"/>
  <c r="R244"/>
  <c r="P244"/>
  <c r="BI243"/>
  <c r="BH243"/>
  <c r="BG243"/>
  <c r="BF243"/>
  <c r="T243"/>
  <c r="R243"/>
  <c r="P243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3"/>
  <c r="BH233"/>
  <c r="BG233"/>
  <c r="BF233"/>
  <c r="T233"/>
  <c r="R233"/>
  <c r="P233"/>
  <c r="BI228"/>
  <c r="BH228"/>
  <c r="BG228"/>
  <c r="BF228"/>
  <c r="T228"/>
  <c r="R228"/>
  <c r="P228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85"/>
  <c r="BH185"/>
  <c r="BG185"/>
  <c r="BF185"/>
  <c r="T185"/>
  <c r="R185"/>
  <c r="P185"/>
  <c r="BI182"/>
  <c r="BH182"/>
  <c r="BG182"/>
  <c r="BF182"/>
  <c r="T182"/>
  <c r="R182"/>
  <c r="P182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1"/>
  <c r="BH141"/>
  <c r="BG141"/>
  <c r="BF141"/>
  <c r="T141"/>
  <c r="R141"/>
  <c r="P141"/>
  <c r="BI134"/>
  <c r="BH134"/>
  <c r="BG134"/>
  <c r="BF134"/>
  <c r="T134"/>
  <c r="R134"/>
  <c r="P134"/>
  <c r="F127"/>
  <c r="F125"/>
  <c r="E123"/>
  <c r="F91"/>
  <c r="F89"/>
  <c r="E87"/>
  <c r="J24"/>
  <c r="E24"/>
  <c r="J92"/>
  <c r="J23"/>
  <c r="J21"/>
  <c r="E21"/>
  <c r="J127"/>
  <c r="J20"/>
  <c r="J18"/>
  <c r="E18"/>
  <c r="F92"/>
  <c r="J17"/>
  <c r="J12"/>
  <c r="J125"/>
  <c r="E7"/>
  <c r="E121"/>
  <c i="5" r="J37"/>
  <c r="J36"/>
  <c i="1" r="AY98"/>
  <c i="5" r="J35"/>
  <c i="1" r="AX98"/>
  <c i="5"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T137"/>
  <c r="R138"/>
  <c r="R137"/>
  <c r="P138"/>
  <c r="P137"/>
  <c r="BI135"/>
  <c r="BH135"/>
  <c r="BG135"/>
  <c r="BF135"/>
  <c r="T135"/>
  <c r="T134"/>
  <c r="R135"/>
  <c r="R134"/>
  <c r="P135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1"/>
  <c r="F89"/>
  <c r="E87"/>
  <c r="J24"/>
  <c r="E24"/>
  <c r="J119"/>
  <c r="J23"/>
  <c r="J21"/>
  <c r="E21"/>
  <c r="J118"/>
  <c r="J20"/>
  <c r="J18"/>
  <c r="E18"/>
  <c r="F119"/>
  <c r="J17"/>
  <c r="J12"/>
  <c r="J89"/>
  <c r="E7"/>
  <c r="E85"/>
  <c i="4" r="J37"/>
  <c r="J36"/>
  <c i="1" r="AY97"/>
  <c i="4" r="J35"/>
  <c i="1" r="AX97"/>
  <c i="4" r="BI121"/>
  <c r="BH121"/>
  <c r="BG121"/>
  <c r="BF121"/>
  <c r="T121"/>
  <c r="T120"/>
  <c r="T119"/>
  <c r="T118"/>
  <c r="R121"/>
  <c r="R120"/>
  <c r="R119"/>
  <c r="R118"/>
  <c r="P121"/>
  <c r="P120"/>
  <c r="P119"/>
  <c r="P118"/>
  <c i="1" r="AU97"/>
  <c i="4" r="F114"/>
  <c r="F112"/>
  <c r="E110"/>
  <c r="F91"/>
  <c r="F89"/>
  <c r="E87"/>
  <c r="J24"/>
  <c r="E24"/>
  <c r="J115"/>
  <c r="J23"/>
  <c r="J21"/>
  <c r="E21"/>
  <c r="J91"/>
  <c r="J20"/>
  <c r="J18"/>
  <c r="E18"/>
  <c r="F115"/>
  <c r="J17"/>
  <c r="J12"/>
  <c r="J112"/>
  <c r="E7"/>
  <c r="E108"/>
  <c i="3" r="J37"/>
  <c r="J36"/>
  <c i="1" r="AY96"/>
  <c i="3" r="J35"/>
  <c i="1" r="AX96"/>
  <c i="3" r="BI183"/>
  <c r="BH183"/>
  <c r="BG183"/>
  <c r="BF183"/>
  <c r="T183"/>
  <c r="T182"/>
  <c r="R183"/>
  <c r="R182"/>
  <c r="P183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F116"/>
  <c r="F114"/>
  <c r="E112"/>
  <c r="F91"/>
  <c r="F89"/>
  <c r="E87"/>
  <c r="J24"/>
  <c r="E24"/>
  <c r="J92"/>
  <c r="J23"/>
  <c r="J21"/>
  <c r="E21"/>
  <c r="J91"/>
  <c r="J20"/>
  <c r="J18"/>
  <c r="E18"/>
  <c r="F117"/>
  <c r="J17"/>
  <c r="J12"/>
  <c r="J89"/>
  <c r="E7"/>
  <c r="E85"/>
  <c i="2" r="J37"/>
  <c r="J36"/>
  <c i="1" r="AY95"/>
  <c i="2" r="J35"/>
  <c i="1" r="AX95"/>
  <c i="2" r="BI460"/>
  <c r="BH460"/>
  <c r="BG460"/>
  <c r="BF460"/>
  <c r="T460"/>
  <c r="T459"/>
  <c r="T458"/>
  <c r="R460"/>
  <c r="R459"/>
  <c r="R458"/>
  <c r="P460"/>
  <c r="P459"/>
  <c r="P458"/>
  <c r="BI449"/>
  <c r="BH449"/>
  <c r="BG449"/>
  <c r="BF449"/>
  <c r="T449"/>
  <c r="T439"/>
  <c r="R449"/>
  <c r="R439"/>
  <c r="P449"/>
  <c r="P439"/>
  <c r="BI440"/>
  <c r="BH440"/>
  <c r="BG440"/>
  <c r="BF440"/>
  <c r="T440"/>
  <c r="R440"/>
  <c r="P440"/>
  <c r="BI438"/>
  <c r="BH438"/>
  <c r="BG438"/>
  <c r="BF438"/>
  <c r="T438"/>
  <c r="R438"/>
  <c r="P438"/>
  <c r="BI431"/>
  <c r="BH431"/>
  <c r="BG431"/>
  <c r="BF431"/>
  <c r="T431"/>
  <c r="R431"/>
  <c r="P431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1"/>
  <c r="BH391"/>
  <c r="BG391"/>
  <c r="BF391"/>
  <c r="T391"/>
  <c r="R391"/>
  <c r="P391"/>
  <c r="BI387"/>
  <c r="BH387"/>
  <c r="BG387"/>
  <c r="BF387"/>
  <c r="T387"/>
  <c r="R387"/>
  <c r="P387"/>
  <c r="BI383"/>
  <c r="BH383"/>
  <c r="BG383"/>
  <c r="BF383"/>
  <c r="T383"/>
  <c r="R383"/>
  <c r="P383"/>
  <c r="BI380"/>
  <c r="BH380"/>
  <c r="BG380"/>
  <c r="BF380"/>
  <c r="T380"/>
  <c r="R380"/>
  <c r="P380"/>
  <c r="BI376"/>
  <c r="BH376"/>
  <c r="BG376"/>
  <c r="BF376"/>
  <c r="T376"/>
  <c r="R376"/>
  <c r="P376"/>
  <c r="BI373"/>
  <c r="BH373"/>
  <c r="BG373"/>
  <c r="BF373"/>
  <c r="T373"/>
  <c r="R373"/>
  <c r="P373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7"/>
  <c r="BH357"/>
  <c r="BG357"/>
  <c r="BF357"/>
  <c r="T357"/>
  <c r="R357"/>
  <c r="P357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1"/>
  <c r="BH311"/>
  <c r="BG311"/>
  <c r="BF311"/>
  <c r="T311"/>
  <c r="R311"/>
  <c r="P311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3"/>
  <c r="BH283"/>
  <c r="BG283"/>
  <c r="BF283"/>
  <c r="T283"/>
  <c r="R283"/>
  <c r="P283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4"/>
  <c r="BH244"/>
  <c r="BG244"/>
  <c r="BF244"/>
  <c r="T244"/>
  <c r="R244"/>
  <c r="P244"/>
  <c r="BI239"/>
  <c r="BH239"/>
  <c r="BG239"/>
  <c r="BF239"/>
  <c r="T239"/>
  <c r="R239"/>
  <c r="P239"/>
  <c r="BI233"/>
  <c r="BH233"/>
  <c r="BG233"/>
  <c r="BF233"/>
  <c r="T233"/>
  <c r="R233"/>
  <c r="P233"/>
  <c r="BI229"/>
  <c r="BH229"/>
  <c r="BG229"/>
  <c r="BF229"/>
  <c r="T229"/>
  <c r="R229"/>
  <c r="P229"/>
  <c r="BI223"/>
  <c r="BH223"/>
  <c r="BG223"/>
  <c r="BF223"/>
  <c r="T223"/>
  <c r="R223"/>
  <c r="P223"/>
  <c r="BI219"/>
  <c r="BH219"/>
  <c r="BG219"/>
  <c r="BF219"/>
  <c r="T219"/>
  <c r="R219"/>
  <c r="P219"/>
  <c r="BI214"/>
  <c r="BH214"/>
  <c r="BG214"/>
  <c r="BF214"/>
  <c r="T214"/>
  <c r="R214"/>
  <c r="P214"/>
  <c r="BI208"/>
  <c r="BH208"/>
  <c r="BG208"/>
  <c r="BF208"/>
  <c r="T208"/>
  <c r="R208"/>
  <c r="P208"/>
  <c r="BI205"/>
  <c r="BH205"/>
  <c r="BG205"/>
  <c r="BF205"/>
  <c r="T205"/>
  <c r="R205"/>
  <c r="P205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59"/>
  <c r="BH159"/>
  <c r="BG159"/>
  <c r="BF159"/>
  <c r="T159"/>
  <c r="R159"/>
  <c r="P159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F127"/>
  <c r="F125"/>
  <c r="E123"/>
  <c r="F91"/>
  <c r="F89"/>
  <c r="E87"/>
  <c r="J24"/>
  <c r="E24"/>
  <c r="J128"/>
  <c r="J23"/>
  <c r="J21"/>
  <c r="E21"/>
  <c r="J91"/>
  <c r="J20"/>
  <c r="J18"/>
  <c r="E18"/>
  <c r="F128"/>
  <c r="J17"/>
  <c r="J12"/>
  <c r="J125"/>
  <c r="E7"/>
  <c r="E121"/>
  <c i="1" r="L90"/>
  <c r="AM90"/>
  <c r="AM89"/>
  <c r="L89"/>
  <c r="AM87"/>
  <c r="L87"/>
  <c r="L85"/>
  <c r="L84"/>
  <c i="2" r="J177"/>
  <c r="BK301"/>
  <c r="J283"/>
  <c r="BK268"/>
  <c r="J380"/>
  <c r="BK192"/>
  <c r="J295"/>
  <c r="BK387"/>
  <c r="BK376"/>
  <c r="J219"/>
  <c r="J276"/>
  <c r="J440"/>
  <c r="J357"/>
  <c i="3" r="BK183"/>
  <c r="BK179"/>
  <c r="BK148"/>
  <c i="4" r="F36"/>
  <c i="1" r="BC97"/>
  <c i="5" r="J133"/>
  <c i="6" r="J335"/>
  <c r="J366"/>
  <c r="BK253"/>
  <c r="J204"/>
  <c r="J425"/>
  <c r="J426"/>
  <c r="J411"/>
  <c r="J472"/>
  <c r="BK297"/>
  <c r="J209"/>
  <c r="J282"/>
  <c r="J185"/>
  <c r="J236"/>
  <c i="7" r="J145"/>
  <c r="J135"/>
  <c i="9" r="J135"/>
  <c r="J127"/>
  <c i="3" r="J173"/>
  <c r="J176"/>
  <c r="J123"/>
  <c r="BK141"/>
  <c i="5" r="J130"/>
  <c r="BK139"/>
  <c i="6" r="BK354"/>
  <c r="J453"/>
  <c r="BK249"/>
  <c r="J261"/>
  <c r="BK201"/>
  <c r="J310"/>
  <c r="J441"/>
  <c r="BK309"/>
  <c i="2" r="BK365"/>
  <c r="J134"/>
  <c r="BK292"/>
  <c r="BK410"/>
  <c r="J369"/>
  <c r="BK342"/>
  <c r="BK265"/>
  <c r="J408"/>
  <c r="J301"/>
  <c r="BK304"/>
  <c r="J196"/>
  <c r="J391"/>
  <c i="3" r="BK156"/>
  <c r="J156"/>
  <c r="BK138"/>
  <c i="4" r="F37"/>
  <c i="1" r="BD97"/>
  <c i="6" r="BK460"/>
  <c r="J212"/>
  <c r="BK421"/>
  <c r="J287"/>
  <c r="J365"/>
  <c r="BK411"/>
  <c r="BK233"/>
  <c r="BK339"/>
  <c r="BK351"/>
  <c r="J314"/>
  <c r="BK453"/>
  <c r="BK212"/>
  <c r="J390"/>
  <c r="J449"/>
  <c i="7" r="BK166"/>
  <c r="BK163"/>
  <c r="BK171"/>
  <c r="BK175"/>
  <c i="9" r="BK125"/>
  <c r="J138"/>
  <c i="2" r="J239"/>
  <c r="J338"/>
  <c r="BK373"/>
  <c i="3" r="J131"/>
  <c i="5" r="J138"/>
  <c r="BK133"/>
  <c i="6" r="BK315"/>
  <c r="BK343"/>
  <c r="J134"/>
  <c r="J394"/>
  <c r="BK464"/>
  <c r="BK165"/>
  <c r="BK236"/>
  <c r="BK216"/>
  <c r="J360"/>
  <c r="J416"/>
  <c r="J239"/>
  <c r="J321"/>
  <c r="J327"/>
  <c r="BK327"/>
  <c r="BK416"/>
  <c r="BK134"/>
  <c r="J201"/>
  <c i="7" r="J175"/>
  <c i="8" r="F36"/>
  <c i="1" r="BC101"/>
  <c i="2" r="BK431"/>
  <c r="BK181"/>
  <c r="BK350"/>
  <c r="J142"/>
  <c r="J395"/>
  <c r="BK354"/>
  <c r="J376"/>
  <c i="5" r="J135"/>
  <c r="BK135"/>
  <c i="6" r="BK290"/>
  <c r="BK337"/>
  <c r="J152"/>
  <c r="J238"/>
  <c r="BK467"/>
  <c r="J283"/>
  <c r="J467"/>
  <c r="BK219"/>
  <c r="J442"/>
  <c r="BK425"/>
  <c r="BK262"/>
  <c r="J369"/>
  <c r="BK141"/>
  <c r="J182"/>
  <c r="BK449"/>
  <c i="7" r="BK139"/>
  <c r="J124"/>
  <c i="8" r="J121"/>
  <c i="9" r="BK127"/>
  <c i="2" r="BK438"/>
  <c r="BK146"/>
  <c r="J169"/>
  <c r="J261"/>
  <c r="J304"/>
  <c r="BK334"/>
  <c r="J298"/>
  <c r="BK338"/>
  <c r="J327"/>
  <c r="J214"/>
  <c r="J272"/>
  <c r="BK408"/>
  <c r="BK196"/>
  <c i="3" r="J141"/>
  <c r="J153"/>
  <c r="J138"/>
  <c i="5" r="BK132"/>
  <c i="6" r="BK438"/>
  <c r="BK175"/>
  <c r="BK261"/>
  <c r="J290"/>
  <c r="J237"/>
  <c r="BK287"/>
  <c r="BK239"/>
  <c r="BK314"/>
  <c r="BK306"/>
  <c r="J351"/>
  <c r="BK244"/>
  <c r="J433"/>
  <c r="J475"/>
  <c r="J221"/>
  <c r="J253"/>
  <c i="7" r="BK128"/>
  <c r="J160"/>
  <c i="9" r="J142"/>
  <c r="J132"/>
  <c i="2" r="J424"/>
  <c r="J346"/>
  <c i="1" r="AS94"/>
  <c i="2" r="J401"/>
  <c r="BK249"/>
  <c r="BK331"/>
  <c r="J350"/>
  <c r="J331"/>
  <c r="BK169"/>
  <c r="BK173"/>
  <c r="BK177"/>
  <c r="BK413"/>
  <c r="J268"/>
  <c i="3" r="BK164"/>
  <c r="BK170"/>
  <c r="J134"/>
  <c i="6" r="BK412"/>
  <c r="BK394"/>
  <c r="J354"/>
  <c r="BK432"/>
  <c r="J243"/>
  <c r="BK442"/>
  <c r="BK472"/>
  <c r="J437"/>
  <c r="J148"/>
  <c i="7" r="J132"/>
  <c r="BK157"/>
  <c r="BK124"/>
  <c r="BK132"/>
  <c r="J171"/>
  <c i="9" r="BK132"/>
  <c r="BK140"/>
  <c r="J130"/>
  <c i="2" r="BK449"/>
  <c r="J138"/>
  <c r="BK233"/>
  <c r="J387"/>
  <c r="J265"/>
  <c r="J365"/>
  <c r="BK398"/>
  <c r="BK214"/>
  <c r="BK323"/>
  <c r="J354"/>
  <c r="J409"/>
  <c r="J307"/>
  <c r="BK460"/>
  <c r="BK327"/>
  <c r="BK424"/>
  <c i="3" r="J179"/>
  <c r="J160"/>
  <c r="J148"/>
  <c i="5" r="BK142"/>
  <c r="J132"/>
  <c i="6" r="J233"/>
  <c r="J249"/>
  <c r="BK321"/>
  <c r="J333"/>
  <c r="J421"/>
  <c r="J197"/>
  <c r="BK243"/>
  <c i="7" r="J157"/>
  <c r="J163"/>
  <c r="BK142"/>
  <c i="9" r="J133"/>
  <c r="BK142"/>
  <c i="2" r="BK440"/>
  <c r="BK261"/>
  <c r="BK138"/>
  <c r="BK380"/>
  <c r="J199"/>
  <c i="3" r="BK167"/>
  <c r="J127"/>
  <c i="4" r="J34"/>
  <c i="1" r="AW97"/>
  <c i="6" r="J397"/>
  <c r="BK404"/>
  <c r="J262"/>
  <c r="BK366"/>
  <c r="BK274"/>
  <c r="J460"/>
  <c r="J156"/>
  <c r="BK237"/>
  <c r="J315"/>
  <c r="J404"/>
  <c r="J447"/>
  <c r="J309"/>
  <c r="BK156"/>
  <c i="9" r="J140"/>
  <c r="BK133"/>
  <c i="2" r="J427"/>
  <c r="BK189"/>
  <c r="J223"/>
  <c r="J398"/>
  <c r="J233"/>
  <c r="J165"/>
  <c r="BK409"/>
  <c r="J181"/>
  <c r="BK159"/>
  <c r="J410"/>
  <c r="J292"/>
  <c r="J146"/>
  <c r="BK427"/>
  <c r="BK272"/>
  <c i="3" r="BK163"/>
  <c r="BK160"/>
  <c r="BK134"/>
  <c i="5" r="BK138"/>
  <c r="J127"/>
  <c i="6" r="J228"/>
  <c r="BK397"/>
  <c r="BK273"/>
  <c r="BK335"/>
  <c r="J141"/>
  <c r="BK447"/>
  <c r="J422"/>
  <c r="BK204"/>
  <c r="BK152"/>
  <c r="J244"/>
  <c r="J343"/>
  <c r="J317"/>
  <c r="BK383"/>
  <c i="7" r="J153"/>
  <c i="9" r="J139"/>
  <c r="BK130"/>
  <c i="2" r="BK401"/>
  <c r="BK134"/>
  <c r="BK298"/>
  <c r="J383"/>
  <c r="J253"/>
  <c i="3" r="J167"/>
  <c r="BK176"/>
  <c r="J144"/>
  <c r="BK127"/>
  <c i="4" r="BK121"/>
  <c i="5" r="BK140"/>
  <c r="BK130"/>
  <c i="6" r="BK433"/>
  <c r="BK182"/>
  <c r="BK282"/>
  <c r="J412"/>
  <c r="J172"/>
  <c r="J169"/>
  <c r="J294"/>
  <c r="BK281"/>
  <c r="BK333"/>
  <c r="BK301"/>
  <c r="BK357"/>
  <c r="BK475"/>
  <c r="J216"/>
  <c r="BK369"/>
  <c i="7" r="J166"/>
  <c i="8" r="BK121"/>
  <c i="9" r="J125"/>
  <c i="2" r="BK421"/>
  <c r="BK229"/>
  <c r="J373"/>
  <c r="BK208"/>
  <c r="BK219"/>
  <c r="J413"/>
  <c r="J404"/>
  <c r="J208"/>
  <c r="BK311"/>
  <c r="BK223"/>
  <c r="BK369"/>
  <c r="BK276"/>
  <c r="J323"/>
  <c r="J431"/>
  <c r="BK346"/>
  <c r="J159"/>
  <c i="3" r="BK153"/>
  <c r="J164"/>
  <c r="BK123"/>
  <c i="4" r="F35"/>
  <c i="1" r="BB97"/>
  <c i="6" r="BK360"/>
  <c r="J357"/>
  <c r="J175"/>
  <c r="BK194"/>
  <c r="J383"/>
  <c r="J438"/>
  <c r="BK444"/>
  <c r="BK172"/>
  <c r="BK221"/>
  <c r="BK310"/>
  <c r="BK347"/>
  <c r="BK422"/>
  <c r="J273"/>
  <c r="J165"/>
  <c r="J376"/>
  <c r="J274"/>
  <c i="7" r="BK135"/>
  <c r="BK153"/>
  <c i="9" r="BK138"/>
  <c r="BK135"/>
  <c i="2" r="BK357"/>
  <c r="J449"/>
  <c r="BK244"/>
  <c r="BK295"/>
  <c i="3" r="J183"/>
  <c r="J170"/>
  <c r="BK131"/>
  <c i="5" r="J142"/>
  <c r="J125"/>
  <c i="6" r="BK437"/>
  <c r="J347"/>
  <c r="J281"/>
  <c r="J339"/>
  <c r="J444"/>
  <c r="BK441"/>
  <c r="BK185"/>
  <c i="7" r="BK149"/>
  <c r="BK156"/>
  <c r="BK145"/>
  <c r="J170"/>
  <c r="J139"/>
  <c i="8" r="F35"/>
  <c i="1" r="BB101"/>
  <c i="2" r="J189"/>
  <c r="BK142"/>
  <c r="J205"/>
  <c r="J342"/>
  <c r="J150"/>
  <c r="BK361"/>
  <c r="BK391"/>
  <c r="BK239"/>
  <c r="J417"/>
  <c r="J311"/>
  <c r="J460"/>
  <c r="BK253"/>
  <c r="J421"/>
  <c r="BK307"/>
  <c r="BK150"/>
  <c i="3" r="J163"/>
  <c r="BK144"/>
  <c i="5" r="BK127"/>
  <c r="J140"/>
  <c i="6" r="BK426"/>
  <c r="BK390"/>
  <c r="BK365"/>
  <c r="BK197"/>
  <c r="J464"/>
  <c r="BK317"/>
  <c r="J306"/>
  <c r="J297"/>
  <c r="J301"/>
  <c r="BK294"/>
  <c r="BK376"/>
  <c r="BK148"/>
  <c r="BK169"/>
  <c r="J432"/>
  <c r="J219"/>
  <c r="J194"/>
  <c i="7" r="J142"/>
  <c r="J128"/>
  <c i="9" r="BK139"/>
  <c i="2" r="BK404"/>
  <c r="J334"/>
  <c r="J192"/>
  <c r="J257"/>
  <c r="J229"/>
  <c i="7" r="J156"/>
  <c r="BK160"/>
  <c i="8" r="F37"/>
  <c i="1" r="BD101"/>
  <c i="2" r="BK257"/>
  <c r="J244"/>
  <c r="BK417"/>
  <c r="BK383"/>
  <c r="BK199"/>
  <c r="BK283"/>
  <c r="BK165"/>
  <c r="BK395"/>
  <c r="J173"/>
  <c r="BK205"/>
  <c r="J438"/>
  <c r="J361"/>
  <c r="J249"/>
  <c i="3" r="BK173"/>
  <c i="4" r="J121"/>
  <c i="5" r="J139"/>
  <c r="BK125"/>
  <c i="6" r="BK228"/>
  <c r="BK209"/>
  <c r="BK283"/>
  <c r="BK238"/>
  <c r="J337"/>
  <c i="7" r="J149"/>
  <c r="BK170"/>
  <c i="8" r="F34"/>
  <c i="1" r="BA101"/>
  <c i="2" l="1" r="P228"/>
  <c r="R310"/>
  <c i="6" r="R208"/>
  <c r="P260"/>
  <c r="P305"/>
  <c r="R313"/>
  <c r="BK420"/>
  <c r="J420"/>
  <c r="J105"/>
  <c r="BK436"/>
  <c r="J436"/>
  <c r="J106"/>
  <c i="2" r="BK228"/>
  <c r="J228"/>
  <c r="J101"/>
  <c r="T310"/>
  <c i="5" r="P129"/>
  <c i="2" r="P195"/>
  <c r="T213"/>
  <c r="P310"/>
  <c r="P390"/>
  <c r="T407"/>
  <c i="3" r="T130"/>
  <c i="6" r="P220"/>
  <c r="T260"/>
  <c r="T305"/>
  <c r="P313"/>
  <c r="BK440"/>
  <c r="J440"/>
  <c r="J108"/>
  <c i="2" r="R228"/>
  <c r="BK310"/>
  <c r="J310"/>
  <c r="J103"/>
  <c r="P412"/>
  <c r="P411"/>
  <c i="3" r="R130"/>
  <c i="2" r="T326"/>
  <c r="P407"/>
  <c i="3" r="BK122"/>
  <c r="J122"/>
  <c r="J98"/>
  <c i="5" r="P124"/>
  <c r="P123"/>
  <c r="P122"/>
  <c i="1" r="AU98"/>
  <c i="6" r="T208"/>
  <c r="BK260"/>
  <c r="J260"/>
  <c r="J101"/>
  <c r="BK305"/>
  <c r="J305"/>
  <c r="J102"/>
  <c r="BK313"/>
  <c r="J313"/>
  <c r="J103"/>
  <c r="R420"/>
  <c r="T436"/>
  <c i="2" r="BK326"/>
  <c r="J326"/>
  <c r="J104"/>
  <c r="T390"/>
  <c i="5" r="R124"/>
  <c i="6" r="P133"/>
  <c r="P316"/>
  <c r="P440"/>
  <c r="P439"/>
  <c r="P471"/>
  <c r="P465"/>
  <c i="2" r="P133"/>
  <c r="T195"/>
  <c r="R291"/>
  <c r="BK412"/>
  <c r="J412"/>
  <c r="J108"/>
  <c i="3" r="P122"/>
  <c i="5" r="BK124"/>
  <c r="T129"/>
  <c i="6" r="R220"/>
  <c i="2" r="R326"/>
  <c i="3" r="P130"/>
  <c i="6" r="BK133"/>
  <c r="J133"/>
  <c r="J98"/>
  <c r="P208"/>
  <c r="T220"/>
  <c i="2" r="P326"/>
  <c i="3" r="BK130"/>
  <c i="6" r="R133"/>
  <c r="BK316"/>
  <c r="J316"/>
  <c r="J104"/>
  <c r="P420"/>
  <c r="R436"/>
  <c r="BK471"/>
  <c r="J471"/>
  <c r="J111"/>
  <c i="2" r="T228"/>
  <c r="BK390"/>
  <c r="J390"/>
  <c r="J105"/>
  <c r="BK407"/>
  <c r="J407"/>
  <c r="J106"/>
  <c i="3" r="T122"/>
  <c r="T121"/>
  <c r="T120"/>
  <c i="5" r="R129"/>
  <c i="6" r="BK208"/>
  <c r="J208"/>
  <c r="J99"/>
  <c r="R316"/>
  <c r="T440"/>
  <c r="T439"/>
  <c r="T471"/>
  <c r="T465"/>
  <c i="7" r="BK131"/>
  <c r="J131"/>
  <c r="J99"/>
  <c i="2" r="T133"/>
  <c r="T132"/>
  <c r="R213"/>
  <c r="T291"/>
  <c r="R390"/>
  <c r="R407"/>
  <c i="3" r="R122"/>
  <c r="R121"/>
  <c r="R120"/>
  <c i="6" r="T133"/>
  <c r="T316"/>
  <c r="T420"/>
  <c r="P436"/>
  <c i="7" r="R131"/>
  <c r="P169"/>
  <c i="2" r="BK133"/>
  <c r="J133"/>
  <c r="J98"/>
  <c r="R195"/>
  <c i="6" r="BK220"/>
  <c r="J220"/>
  <c r="J100"/>
  <c r="R260"/>
  <c r="R305"/>
  <c r="T313"/>
  <c r="R440"/>
  <c r="R439"/>
  <c r="R471"/>
  <c r="R465"/>
  <c i="7" r="T131"/>
  <c r="T169"/>
  <c i="9" r="BK124"/>
  <c r="R129"/>
  <c i="2" r="BK195"/>
  <c r="J195"/>
  <c r="J99"/>
  <c r="P213"/>
  <c r="P291"/>
  <c r="T412"/>
  <c r="T411"/>
  <c i="5" r="BK129"/>
  <c r="J129"/>
  <c r="J99"/>
  <c i="7" r="P131"/>
  <c r="R169"/>
  <c i="9" r="R124"/>
  <c r="BK129"/>
  <c r="J129"/>
  <c r="J99"/>
  <c r="T129"/>
  <c i="2" r="R133"/>
  <c r="R132"/>
  <c r="R131"/>
  <c r="BK213"/>
  <c r="J213"/>
  <c r="J100"/>
  <c r="BK291"/>
  <c r="J291"/>
  <c r="J102"/>
  <c r="R412"/>
  <c r="R411"/>
  <c i="5" r="T124"/>
  <c r="T123"/>
  <c r="T122"/>
  <c i="7" r="BK123"/>
  <c r="J123"/>
  <c r="J98"/>
  <c r="P123"/>
  <c r="P122"/>
  <c r="P121"/>
  <c i="1" r="AU100"/>
  <c i="7" r="R123"/>
  <c r="R122"/>
  <c r="R121"/>
  <c r="T123"/>
  <c r="T122"/>
  <c r="T121"/>
  <c r="BK169"/>
  <c r="J169"/>
  <c r="J100"/>
  <c i="9" r="P124"/>
  <c r="T124"/>
  <c r="P129"/>
  <c r="BK137"/>
  <c r="J137"/>
  <c r="J101"/>
  <c r="P137"/>
  <c r="R137"/>
  <c r="T137"/>
  <c i="6" r="BK466"/>
  <c r="J466"/>
  <c r="J110"/>
  <c i="2" r="BK459"/>
  <c r="BK458"/>
  <c r="J458"/>
  <c r="J110"/>
  <c i="3" r="BK182"/>
  <c r="J182"/>
  <c r="J100"/>
  <c i="5" r="BK134"/>
  <c r="J134"/>
  <c r="J100"/>
  <c i="2" r="BK439"/>
  <c r="J439"/>
  <c r="J109"/>
  <c i="5" r="BK141"/>
  <c r="J141"/>
  <c r="J102"/>
  <c i="8" r="BK120"/>
  <c r="J120"/>
  <c r="J98"/>
  <c i="4" r="BK120"/>
  <c r="J120"/>
  <c r="J98"/>
  <c i="5" r="BK137"/>
  <c r="J137"/>
  <c r="J101"/>
  <c i="7" r="BK174"/>
  <c r="J174"/>
  <c r="J101"/>
  <c i="9" r="BK134"/>
  <c r="J134"/>
  <c r="J100"/>
  <c r="BK141"/>
  <c r="J141"/>
  <c r="J102"/>
  <c r="J91"/>
  <c r="E112"/>
  <c r="J116"/>
  <c r="F119"/>
  <c r="BE130"/>
  <c r="BE133"/>
  <c r="BE135"/>
  <c r="BE140"/>
  <c r="J119"/>
  <c r="BE125"/>
  <c r="BE132"/>
  <c r="BE138"/>
  <c r="BE139"/>
  <c r="BE142"/>
  <c r="BE127"/>
  <c i="8" r="E85"/>
  <c r="J89"/>
  <c r="J91"/>
  <c r="J92"/>
  <c r="F92"/>
  <c r="BE121"/>
  <c i="6" r="BK465"/>
  <c r="J465"/>
  <c r="J109"/>
  <c i="7" r="F92"/>
  <c r="J117"/>
  <c r="BE132"/>
  <c r="BE139"/>
  <c r="BE128"/>
  <c r="BE142"/>
  <c r="J92"/>
  <c r="BE153"/>
  <c r="E111"/>
  <c r="BE145"/>
  <c r="BE156"/>
  <c r="BE160"/>
  <c r="BE163"/>
  <c r="BE157"/>
  <c i="6" r="BK132"/>
  <c r="J132"/>
  <c r="J97"/>
  <c i="7" r="BE149"/>
  <c r="BE170"/>
  <c r="J89"/>
  <c r="BE124"/>
  <c i="6" r="BK439"/>
  <c r="J439"/>
  <c r="J107"/>
  <c i="7" r="BE166"/>
  <c r="BE175"/>
  <c r="BE135"/>
  <c r="BE171"/>
  <c i="6" r="F128"/>
  <c r="BE333"/>
  <c r="BE366"/>
  <c r="BE426"/>
  <c r="J91"/>
  <c r="BE169"/>
  <c r="BE175"/>
  <c r="BE301"/>
  <c r="BE347"/>
  <c r="BE464"/>
  <c r="BE238"/>
  <c r="BE243"/>
  <c r="BE253"/>
  <c r="BE274"/>
  <c r="BE394"/>
  <c r="BE404"/>
  <c r="BE453"/>
  <c r="BE228"/>
  <c r="BE244"/>
  <c r="BE261"/>
  <c r="BE365"/>
  <c r="BE444"/>
  <c r="BE152"/>
  <c r="BE185"/>
  <c r="BE219"/>
  <c r="BE273"/>
  <c r="BE351"/>
  <c r="BE376"/>
  <c r="BE416"/>
  <c r="BE442"/>
  <c r="E85"/>
  <c r="BE306"/>
  <c r="BE467"/>
  <c r="BE165"/>
  <c r="BE294"/>
  <c r="BE339"/>
  <c r="BE433"/>
  <c r="BE449"/>
  <c r="BE460"/>
  <c r="J89"/>
  <c r="BE134"/>
  <c r="BE156"/>
  <c r="BE201"/>
  <c r="BE233"/>
  <c r="BE236"/>
  <c r="BE237"/>
  <c r="BE438"/>
  <c r="BE472"/>
  <c r="BE141"/>
  <c r="BE194"/>
  <c r="BE249"/>
  <c r="BE281"/>
  <c r="BE315"/>
  <c r="BE321"/>
  <c r="BE390"/>
  <c r="BE425"/>
  <c r="BE475"/>
  <c r="BE204"/>
  <c r="BE262"/>
  <c r="BE287"/>
  <c r="BE337"/>
  <c r="BE397"/>
  <c i="5" r="J124"/>
  <c r="J98"/>
  <c i="6" r="J128"/>
  <c r="BE282"/>
  <c r="BE297"/>
  <c r="BE309"/>
  <c r="BE314"/>
  <c r="BE412"/>
  <c r="BE421"/>
  <c r="BE437"/>
  <c r="BE148"/>
  <c r="BE172"/>
  <c r="BE182"/>
  <c r="BE290"/>
  <c r="BE327"/>
  <c r="BE354"/>
  <c r="BE369"/>
  <c r="BE209"/>
  <c r="BE239"/>
  <c r="BE310"/>
  <c r="BE335"/>
  <c r="BE383"/>
  <c r="BE411"/>
  <c r="BE212"/>
  <c r="BE221"/>
  <c r="BE343"/>
  <c r="BE357"/>
  <c r="BE432"/>
  <c r="BE441"/>
  <c r="BE360"/>
  <c r="BE197"/>
  <c r="BE216"/>
  <c r="BE283"/>
  <c r="BE317"/>
  <c r="BE422"/>
  <c r="BE447"/>
  <c i="5" r="J91"/>
  <c r="E112"/>
  <c r="J116"/>
  <c r="BE130"/>
  <c r="BE132"/>
  <c r="J92"/>
  <c r="BE127"/>
  <c r="BE142"/>
  <c r="BE138"/>
  <c r="BE140"/>
  <c r="F92"/>
  <c r="BE125"/>
  <c r="BE133"/>
  <c r="BE135"/>
  <c r="BE139"/>
  <c i="3" r="J130"/>
  <c r="J99"/>
  <c i="4" r="E85"/>
  <c r="J89"/>
  <c r="F92"/>
  <c r="J114"/>
  <c r="BE121"/>
  <c r="J92"/>
  <c i="3" r="J116"/>
  <c i="2" r="J459"/>
  <c r="J111"/>
  <c i="3" r="J114"/>
  <c r="BE123"/>
  <c r="BE138"/>
  <c i="2" r="BK132"/>
  <c r="BK131"/>
  <c r="J131"/>
  <c r="BK411"/>
  <c r="J411"/>
  <c r="J107"/>
  <c i="3" r="F92"/>
  <c r="J117"/>
  <c r="BE148"/>
  <c r="BE141"/>
  <c r="BE153"/>
  <c r="E110"/>
  <c r="BE131"/>
  <c r="BE134"/>
  <c r="BE156"/>
  <c r="BE164"/>
  <c r="BE170"/>
  <c r="BE173"/>
  <c r="BE163"/>
  <c r="BE127"/>
  <c r="BE144"/>
  <c r="BE160"/>
  <c r="BE167"/>
  <c r="BE176"/>
  <c r="BE183"/>
  <c r="BE179"/>
  <c i="2" r="BE142"/>
  <c r="BE165"/>
  <c r="BE173"/>
  <c r="BE323"/>
  <c r="BE424"/>
  <c r="BE205"/>
  <c r="BE233"/>
  <c r="BE276"/>
  <c r="BE346"/>
  <c r="BE357"/>
  <c r="F92"/>
  <c r="BE239"/>
  <c r="J89"/>
  <c r="J92"/>
  <c r="BE146"/>
  <c r="BE159"/>
  <c r="BE177"/>
  <c r="BE181"/>
  <c r="BE192"/>
  <c r="BE265"/>
  <c r="BE338"/>
  <c r="BE354"/>
  <c r="BE361"/>
  <c r="BE373"/>
  <c r="BE380"/>
  <c r="BE391"/>
  <c r="BE460"/>
  <c r="BE169"/>
  <c r="BE398"/>
  <c r="BE223"/>
  <c r="BE268"/>
  <c r="BE369"/>
  <c r="BE395"/>
  <c r="BE404"/>
  <c r="BE219"/>
  <c r="BE229"/>
  <c r="BE342"/>
  <c r="BE387"/>
  <c r="BE401"/>
  <c r="BE408"/>
  <c r="BE410"/>
  <c r="BE421"/>
  <c r="BE261"/>
  <c r="BE283"/>
  <c r="BE331"/>
  <c r="BE383"/>
  <c r="BE298"/>
  <c r="BE199"/>
  <c r="BE304"/>
  <c r="BE365"/>
  <c r="BE138"/>
  <c r="BE189"/>
  <c r="BE249"/>
  <c r="BE311"/>
  <c r="BE196"/>
  <c r="BE208"/>
  <c r="BE257"/>
  <c r="BE272"/>
  <c r="BE295"/>
  <c r="BE301"/>
  <c r="BE307"/>
  <c r="J127"/>
  <c r="BE327"/>
  <c r="BE134"/>
  <c r="BE150"/>
  <c r="BE214"/>
  <c r="BE244"/>
  <c r="BE253"/>
  <c r="BE292"/>
  <c r="BE334"/>
  <c r="E85"/>
  <c r="BE350"/>
  <c r="BE376"/>
  <c r="BE409"/>
  <c r="BE413"/>
  <c r="BE417"/>
  <c r="BE427"/>
  <c r="BE431"/>
  <c r="BE438"/>
  <c r="BE440"/>
  <c r="BE449"/>
  <c r="F37"/>
  <c i="1" r="BD95"/>
  <c i="4" r="F33"/>
  <c i="1" r="AZ97"/>
  <c i="5" r="F35"/>
  <c i="1" r="BB98"/>
  <c i="6" r="J34"/>
  <c i="1" r="AW99"/>
  <c i="2" r="J34"/>
  <c i="1" r="AW95"/>
  <c i="7" r="F35"/>
  <c i="1" r="BB100"/>
  <c i="8" r="J34"/>
  <c i="1" r="AW101"/>
  <c i="9" r="F37"/>
  <c i="1" r="BD102"/>
  <c i="3" r="F34"/>
  <c i="1" r="BA96"/>
  <c i="6" r="F35"/>
  <c i="1" r="BB99"/>
  <c i="3" r="F37"/>
  <c i="1" r="BD96"/>
  <c i="6" r="F34"/>
  <c i="1" r="BA99"/>
  <c i="3" r="J34"/>
  <c i="1" r="AW96"/>
  <c i="5" r="F34"/>
  <c i="1" r="BA98"/>
  <c i="7" r="J34"/>
  <c i="1" r="AW100"/>
  <c i="7" r="F37"/>
  <c i="1" r="BD100"/>
  <c i="9" r="J34"/>
  <c i="1" r="AW102"/>
  <c i="9" r="F34"/>
  <c i="1" r="BA102"/>
  <c i="5" r="F37"/>
  <c i="1" r="BD98"/>
  <c i="2" r="F35"/>
  <c i="1" r="BB95"/>
  <c i="2" r="F34"/>
  <c i="1" r="BA95"/>
  <c i="2" r="F36"/>
  <c i="1" r="BC95"/>
  <c i="3" r="F36"/>
  <c i="1" r="BC96"/>
  <c i="5" r="F36"/>
  <c i="1" r="BC98"/>
  <c i="7" r="F36"/>
  <c i="1" r="BC100"/>
  <c i="7" r="F34"/>
  <c i="1" r="BA100"/>
  <c i="8" r="F33"/>
  <c i="1" r="AZ101"/>
  <c i="9" r="F35"/>
  <c i="1" r="BB102"/>
  <c i="9" r="F36"/>
  <c i="1" r="BC102"/>
  <c i="3" r="F35"/>
  <c i="1" r="BB96"/>
  <c i="6" r="F36"/>
  <c i="1" r="BC99"/>
  <c i="2" r="J30"/>
  <c i="4" r="F34"/>
  <c i="1" r="BA97"/>
  <c i="5" r="J34"/>
  <c i="1" r="AW98"/>
  <c i="6" r="F37"/>
  <c i="1" r="BD99"/>
  <c i="9" l="1" r="P123"/>
  <c r="P122"/>
  <c i="1" r="AU102"/>
  <c i="6" r="R132"/>
  <c r="R131"/>
  <c i="3" r="BK121"/>
  <c r="BK120"/>
  <c r="J120"/>
  <c i="9" r="T123"/>
  <c r="T122"/>
  <c i="6" r="T132"/>
  <c r="T131"/>
  <c i="9" r="BK123"/>
  <c r="J123"/>
  <c r="J97"/>
  <c i="2" r="P132"/>
  <c r="P131"/>
  <c i="1" r="AU95"/>
  <c i="9" r="R123"/>
  <c r="R122"/>
  <c i="2" r="T131"/>
  <c i="5" r="BK123"/>
  <c r="BK122"/>
  <c r="J122"/>
  <c i="3" r="P121"/>
  <c r="P120"/>
  <c i="1" r="AU96"/>
  <c i="5" r="R123"/>
  <c r="R122"/>
  <c i="6" r="P132"/>
  <c r="P131"/>
  <c i="1" r="AU99"/>
  <c i="4" r="BK119"/>
  <c r="J119"/>
  <c r="J97"/>
  <c i="7" r="BK122"/>
  <c r="J122"/>
  <c r="J97"/>
  <c i="9" r="J124"/>
  <c r="J98"/>
  <c i="8" r="BK119"/>
  <c r="BK118"/>
  <c r="J118"/>
  <c r="J96"/>
  <c i="6" r="BK131"/>
  <c r="J131"/>
  <c i="1" r="AG95"/>
  <c i="2" r="J96"/>
  <c r="J132"/>
  <c r="J97"/>
  <c i="5" r="J30"/>
  <c i="1" r="AG98"/>
  <c i="3" r="F33"/>
  <c i="1" r="AZ96"/>
  <c i="2" r="F33"/>
  <c i="1" r="AZ95"/>
  <c i="9" r="F33"/>
  <c i="1" r="AZ102"/>
  <c r="BD94"/>
  <c r="W33"/>
  <c i="3" r="J30"/>
  <c i="1" r="AG96"/>
  <c i="2" r="J33"/>
  <c i="1" r="AV95"/>
  <c r="AT95"/>
  <c r="AN95"/>
  <c i="9" r="J33"/>
  <c i="1" r="AV102"/>
  <c r="AT102"/>
  <c r="BB94"/>
  <c r="AX94"/>
  <c i="5" r="F33"/>
  <c i="1" r="AZ98"/>
  <c i="6" r="J30"/>
  <c i="1" r="AG99"/>
  <c i="8" r="J33"/>
  <c i="1" r="AV101"/>
  <c r="AT101"/>
  <c r="BA94"/>
  <c r="W30"/>
  <c i="4" r="J33"/>
  <c i="1" r="AV97"/>
  <c r="AT97"/>
  <c i="6" r="J33"/>
  <c i="1" r="AV99"/>
  <c r="AT99"/>
  <c i="6" r="F33"/>
  <c i="1" r="AZ99"/>
  <c i="5" r="J33"/>
  <c i="1" r="AV98"/>
  <c r="AT98"/>
  <c r="AN98"/>
  <c i="3" r="J33"/>
  <c i="1" r="AV96"/>
  <c r="AT96"/>
  <c r="AN96"/>
  <c i="7" r="J33"/>
  <c i="1" r="AV100"/>
  <c r="AT100"/>
  <c i="7" r="F33"/>
  <c i="1" r="AZ100"/>
  <c r="BC94"/>
  <c r="AY94"/>
  <c i="3" l="1" r="J96"/>
  <c i="4" r="BK118"/>
  <c r="J118"/>
  <c r="J96"/>
  <c i="3" r="J121"/>
  <c r="J97"/>
  <c i="5" r="J96"/>
  <c r="J123"/>
  <c r="J97"/>
  <c i="8" r="J119"/>
  <c r="J97"/>
  <c i="9" r="BK122"/>
  <c r="J122"/>
  <c r="J96"/>
  <c i="7" r="BK121"/>
  <c r="J121"/>
  <c r="J96"/>
  <c i="1" r="AN99"/>
  <c i="6" r="J96"/>
  <c r="J39"/>
  <c i="5" r="J39"/>
  <c i="3" r="J39"/>
  <c i="2" r="J39"/>
  <c i="1" r="AU94"/>
  <c r="AZ94"/>
  <c r="W29"/>
  <c r="W31"/>
  <c i="8" r="J30"/>
  <c i="1" r="AG101"/>
  <c r="AW94"/>
  <c r="AK30"/>
  <c r="W32"/>
  <c i="8" l="1" r="J39"/>
  <c i="1" r="AN101"/>
  <c i="9" r="J30"/>
  <c i="1" r="AG102"/>
  <c i="4" r="J30"/>
  <c i="1" r="AG97"/>
  <c r="AV94"/>
  <c r="AK29"/>
  <c i="7" r="J30"/>
  <c i="1" r="AG100"/>
  <c i="7" l="1" r="J39"/>
  <c i="4" r="J39"/>
  <c i="9" r="J39"/>
  <c i="1" r="AN102"/>
  <c r="AN97"/>
  <c r="AN100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<sst xmlns="http://schemas.openxmlformats.org/spreadsheetml/2006/main">
  <si>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</si>
  <si>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</si>
  <si>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</si>
  <si>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</si>
  <si>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</si>
  <si>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{cc5017c3-0fd8-481d-a08b-5b514dba55fa}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</si>
  <si>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</si>
  <si>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</si>
  <si>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</si>
  <si>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</si>
  <si>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</si>
  <si>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</si>
  <si>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0,00001</t>
  </si>
  <si>
    <t>Kód:</t>
  </si>
  <si>
    <t>VZ65424047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</si>
  <si>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</si>
  <si>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</si>
  <si>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mostů v úseku České Budějovice-Rožnov – Černý Kříž – 2. etapa</t>
  </si>
  <si>
    <t>KSO:</t>
  </si>
  <si>
    <t>CC-CZ:</t>
  </si>
  <si>
    <t>Místo:</t>
  </si>
  <si>
    <t xml:space="preserve"> </t>
  </si>
  <si>
    <t>Datum:</t>
  </si>
  <si>
    <t>13. 5. 2024</t>
  </si>
  <si>
    <t>Zadavatel:</t>
  </si>
  <si>
    <t>IČ:</t>
  </si>
  <si>
    <t>70994234</t>
  </si>
  <si>
    <t>Správa železnic s.o.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</si>
  <si>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</si>
  <si>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</si>
  <si>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</si>
  <si>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</si>
  <si>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</si>
  <si>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</si>
  <si>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</si>
  <si>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</si>
  <si>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</si>
  <si>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</si>
  <si>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</si>
  <si>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</si>
  <si>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</si>
  <si>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</si>
  <si>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</si>
  <si>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</si>
  <si>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</si>
  <si>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</si>
  <si>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</si>
  <si>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</si>
  <si>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</si>
  <si>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</si>
  <si>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</si>
  <si>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</si>
  <si>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</si>
  <si>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</si>
  <si>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</si>
  <si>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</si>
  <si>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</si>
  <si>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</si>
  <si>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</si>
  <si>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</si>
  <si>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</si>
  <si>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</si>
  <si>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</si>
  <si>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</si>
  <si>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</si>
  <si>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</si>
  <si>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</si>
  <si>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</si>
  <si>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</si>
  <si>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</si>
  <si>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</si>
  <si>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</si>
  <si>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</si>
  <si>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</si>
  <si>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</si>
  <si>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</si>
  <si>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</si>
  <si>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</si>
  <si>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</si>
  <si>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</si>
  <si>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</si>
  <si>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S01-01</t>
  </si>
  <si>
    <t xml:space="preserve">Most  82,887</t>
  </si>
  <si>
    <t>STA</t>
  </si>
  <si>
    <t>1</t>
  </si>
  <si>
    <t>{df1afe01-624b-4c60-9498-7b945d32c9fb}</t>
  </si>
  <si>
    <t>2</t>
  </si>
  <si>
    <t>S01-02</t>
  </si>
  <si>
    <t>Železniční svršek 82,887</t>
  </si>
  <si>
    <t>{fc62e6b6-3cce-4601-ae99-57927a62ca32}</t>
  </si>
  <si>
    <t>S01-03</t>
  </si>
  <si>
    <t>Materiál objednatele Most 82,887</t>
  </si>
  <si>
    <t>{b3b760a4-57b6-4aaf-a26d-c6f21a912515}</t>
  </si>
  <si>
    <t>S01-04</t>
  </si>
  <si>
    <t>VRN Most 82,887</t>
  </si>
  <si>
    <t>{66e71749-ecce-4345-9469-c26591cbaa3b}</t>
  </si>
  <si>
    <t>S02-01</t>
  </si>
  <si>
    <t>Most 83,347</t>
  </si>
  <si>
    <t>{1bff839e-50c7-4dcb-a587-f3065202983f}</t>
  </si>
  <si>
    <t>S02-02</t>
  </si>
  <si>
    <t>Železniční svršek 83,347</t>
  </si>
  <si>
    <t>{02b8a858-e777-41a9-a3cc-7fe6c9427fd7}</t>
  </si>
  <si>
    <t>S02-03</t>
  </si>
  <si>
    <t>Materiál objednatele Most 83,347</t>
  </si>
  <si>
    <t>{04b6d013-b553-41b6-bd0e-314c4b38e0a8}</t>
  </si>
  <si>
    <t>S02-04</t>
  </si>
  <si>
    <t>VRN Most 83,347</t>
  </si>
  <si>
    <t>{05d4a9ea-4dd2-4742-a6c0-1da0e7418745}</t>
  </si>
  <si>
    <t>KRYCÍ LIST SOUPISU PRACÍ</t>
  </si>
  <si>
    <t>Objekt:</t>
  </si>
  <si>
    <t xml:space="preserve">S01-01 - Most  82,887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</si>
  <si>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</si>
  <si>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</si>
  <si>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</si>
  <si>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</si>
  <si>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</si>
  <si>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</si>
  <si>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</si>
  <si>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</si>
  <si>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</si>
  <si>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</si>
  <si>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</si>
  <si>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</si>
  <si>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</si>
  <si>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</si>
  <si>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</si>
  <si>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</si>
  <si>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</si>
  <si>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</si>
  <si>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M - Práce a dodávky M</t>
  </si>
  <si>
    <t xml:space="preserve">    43-M - Montáž ocelových konstrukcí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</si>
  <si>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</si>
  <si>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</si>
  <si>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</si>
  <si>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</si>
  <si>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</si>
  <si>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</si>
  <si>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</si>
  <si>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</si>
  <si>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</si>
  <si>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</si>
  <si>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</si>
  <si>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</si>
  <si>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</si>
  <si>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</si>
  <si>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</si>
  <si>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</si>
  <si>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</si>
  <si>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</si>
  <si>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</si>
  <si>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</si>
  <si>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</si>
  <si>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4</t>
  </si>
  <si>
    <t>638217294</t>
  </si>
  <si>
    <t>VV</t>
  </si>
  <si>
    <t>za křídly</t>
  </si>
  <si>
    <t>3*4*4</t>
  </si>
  <si>
    <t>Součet</t>
  </si>
  <si>
    <t>112155315</t>
  </si>
  <si>
    <t>Štěpkování s naložením na dopravní prostředek a odvozem do 20 km keřového porostu hustého</t>
  </si>
  <si>
    <t>326705060</t>
  </si>
  <si>
    <t>3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</si>
  <si>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</si>
  <si>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</t>
  </si>
  <si>
    <t>m</t>
  </si>
  <si>
    <t>215014921</t>
  </si>
  <si>
    <t xml:space="preserve">2x kabelový žlab na zábradlí, vyvešení kabelu vcetne premístení kabelu pod chodníkovou podlahu  bez prerušení vedení</t>
  </si>
  <si>
    <t>30*2</t>
  </si>
  <si>
    <t>121151103</t>
  </si>
  <si>
    <t>Sejmutí ornice plochy do 100 m2 tl vrstvy do 200 mm strojně</t>
  </si>
  <si>
    <t>167397022</t>
  </si>
  <si>
    <t>sejmutí ornice por dlažbu za krídly a podél odláždení</t>
  </si>
  <si>
    <t>4*1,0*1,0+0,5*5,0*4</t>
  </si>
  <si>
    <t>5</t>
  </si>
  <si>
    <t>122252502</t>
  </si>
  <si>
    <t>Odkopávky a prokopávky nezapažené pro spodní stavbu železnic strojně v hornině třídy těžitelnosti I skupiny 3 přes 100 do 1 000 m3</t>
  </si>
  <si>
    <t>m3</t>
  </si>
  <si>
    <t>1683070798</t>
  </si>
  <si>
    <t xml:space="preserve">výbehy do trati </t>
  </si>
  <si>
    <t>smer Nová Pec</t>
  </si>
  <si>
    <t>7,05*8,6</t>
  </si>
  <si>
    <t>Cerný Kríž</t>
  </si>
  <si>
    <t>7,7*8,6</t>
  </si>
  <si>
    <t xml:space="preserve">pro dlažby </t>
  </si>
  <si>
    <t>(10,9+10,4+4*1,0*1,0)*0,3</t>
  </si>
  <si>
    <t>6</t>
  </si>
  <si>
    <t>162632511</t>
  </si>
  <si>
    <t>Vodorovné přemístění výkopku pracovním vlakem bez naložení výkopku, avšak s jeho vyložením, pro jakoukoliv třídu těžitelnosti, na vzdálenost přes 2 000 do 5 000 m</t>
  </si>
  <si>
    <t>t</t>
  </si>
  <si>
    <t>-652100421</t>
  </si>
  <si>
    <t>zemina</t>
  </si>
  <si>
    <t>134,44*1,8</t>
  </si>
  <si>
    <t>sut</t>
  </si>
  <si>
    <t>11,08*2,5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</si>
  <si>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</si>
  <si>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</si>
  <si>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</si>
  <si>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1627803168</t>
  </si>
  <si>
    <t>P</t>
  </si>
  <si>
    <t>Poznámka k položce:_x000d_
odvoz do recyklačního centra Volyně 45 km</t>
  </si>
  <si>
    <t>134,44</t>
  </si>
  <si>
    <t>8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</si>
  <si>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</si>
  <si>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</si>
  <si>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-622616506</t>
  </si>
  <si>
    <t>Poznámka k položce:_x000d_
Doprava do recyklačního centra Volyně 45 km</t>
  </si>
  <si>
    <t>134,44*35</t>
  </si>
  <si>
    <t>9</t>
  </si>
  <si>
    <t>171103101</t>
  </si>
  <si>
    <t>Zemní hrázky přívodních a odpadních melioračních kanálů zhutňované po vrstvách tloušťky 200 mm s přemístěním sypaniny do 20 m nebo s jejím přehozením do 3 m z hornin třídy těžitelnosti I a II, skupiny 1 až 4</t>
  </si>
  <si>
    <t>1596268177</t>
  </si>
  <si>
    <t>Poznámka k položce:_x000d_
zemní hrázka pro provádění dlažby pod mostem</t>
  </si>
  <si>
    <t>10</t>
  </si>
  <si>
    <t>171201231</t>
  </si>
  <si>
    <t>Poplatek za uložení stavebního odpadu na recyklační skládce (skládkovné) zeminy a kamení zatříděného do Katalogu odpadů pod kódem 17 05 04</t>
  </si>
  <si>
    <t>339269133</t>
  </si>
  <si>
    <t>Poznámka k položce:_x000d_
zemina z výkopu</t>
  </si>
  <si>
    <t>11</t>
  </si>
  <si>
    <t>174111311</t>
  </si>
  <si>
    <t>Zásyp sypaninou pro spodní stavbu železnic objemu přes 3 m3 se zhutněním</t>
  </si>
  <si>
    <t>733580794</t>
  </si>
  <si>
    <t xml:space="preserve">zásyp predpolí </t>
  </si>
  <si>
    <t>5,5*7,6</t>
  </si>
  <si>
    <t>smer Cerný Kríž</t>
  </si>
  <si>
    <t>5,4*7,6</t>
  </si>
  <si>
    <t>M</t>
  </si>
  <si>
    <t>58344171</t>
  </si>
  <si>
    <t>štěrkodrť frakce 0/32</t>
  </si>
  <si>
    <t>-636283920</t>
  </si>
  <si>
    <t>82,84*1,9</t>
  </si>
  <si>
    <t>13</t>
  </si>
  <si>
    <t>182351123</t>
  </si>
  <si>
    <t>Rozprostření a urovnání ornice ve svahu sklonu přes 1:5 strojně při souvislé ploše přes 100 do 500 m2, tl. vrstvy do 200 mm</t>
  </si>
  <si>
    <t>-1428730856</t>
  </si>
  <si>
    <t>14</t>
  </si>
  <si>
    <t xml:space="preserve"> Zakládání</t>
  </si>
  <si>
    <t>212795111</t>
  </si>
  <si>
    <t>Příčné odvodnění za opěrou z plastových trub</t>
  </si>
  <si>
    <t>-983581412</t>
  </si>
  <si>
    <t>9*2</t>
  </si>
  <si>
    <t>15</t>
  </si>
  <si>
    <t>224111114</t>
  </si>
  <si>
    <t>Maloprofilové vrty průběžným sacím vrtáním průměru do 56 mm do úklonu 45° v hl 0 až 25 m v hornině tř. III a IV</t>
  </si>
  <si>
    <t>-930715685</t>
  </si>
  <si>
    <t>Poznámka k položce:_x000d_
uvažována injektáž shora skrz opěry délka vrtu 1,55 m</t>
  </si>
  <si>
    <t xml:space="preserve">pro injektáž </t>
  </si>
  <si>
    <t xml:space="preserve">opery </t>
  </si>
  <si>
    <t>16*1,55*2</t>
  </si>
  <si>
    <t>16</t>
  </si>
  <si>
    <t>281601111</t>
  </si>
  <si>
    <t>Injektování s jednoduchým obturátorem nebo bez obturátoru vzestupné, tlakem do 0,60 MPa</t>
  </si>
  <si>
    <t>hod</t>
  </si>
  <si>
    <t>-1796149597</t>
  </si>
  <si>
    <t>49,184*4</t>
  </si>
  <si>
    <t>17</t>
  </si>
  <si>
    <t>58521133R</t>
  </si>
  <si>
    <t>Injektážní směs</t>
  </si>
  <si>
    <t>513202623</t>
  </si>
  <si>
    <t xml:space="preserve">injektáž 10% predpoklad mezerovitost </t>
  </si>
  <si>
    <t>opěry a základy</t>
  </si>
  <si>
    <t>(3,5+1,8)*4,64*2*0,1</t>
  </si>
  <si>
    <t>Svislé a kompletní konstrukce</t>
  </si>
  <si>
    <t>18</t>
  </si>
  <si>
    <t>334124112</t>
  </si>
  <si>
    <t>Osazení svislých prefabrikovaných dílců mostních konstrukcí z betonu železového opěr, pilířů, sloupů, stojek závěrných zdí nebo úložných prahů železničním kolejovým jeřábem hmotnosti dílce jednotlivě přes 5 do 10 t</t>
  </si>
  <si>
    <t>kus</t>
  </si>
  <si>
    <t>1133260555</t>
  </si>
  <si>
    <t>Poznámka k položce:_x000d_
osazení prefabrikovaných úložných prahů</t>
  </si>
  <si>
    <t xml:space="preserve">oba prahy </t>
  </si>
  <si>
    <t>19</t>
  </si>
  <si>
    <t>334124113</t>
  </si>
  <si>
    <t>Osazení svislých prefabrikovaných dílců mostních konstrukcí z betonu železového opěr, pilířů, sloupů, stojek závěrných zdí nebo úložných prahů železničním kolejovým jeřábem hmotnosti dílce jednotlivě přes 10 do 20 t</t>
  </si>
  <si>
    <t>-370989627</t>
  </si>
  <si>
    <t>Poznámka k položce:_x000d_
Osazení prefabrikovaných přechodových konstrukcí, hmotnost cca 14 tun</t>
  </si>
  <si>
    <t>20</t>
  </si>
  <si>
    <t>593838650R</t>
  </si>
  <si>
    <t>Prefabrikáty ŽB úložného prahu a přechodových dílů</t>
  </si>
  <si>
    <t>1983813770</t>
  </si>
  <si>
    <t>Poznámka k položce:_x000d_
4 ks prefabrikovaných úložných prahů a přechodových dílů</t>
  </si>
  <si>
    <t>2*3,06" úložné prahy 2 ks</t>
  </si>
  <si>
    <t>2*5,53" přechodové díly 2 ks</t>
  </si>
  <si>
    <t>Vodorovné konstrukce</t>
  </si>
  <si>
    <t>273361412</t>
  </si>
  <si>
    <t>Výztuž základových konstrukcí desek ze svařovaných sítí, hmotnosti přes 3,5 do 6 kg/m2</t>
  </si>
  <si>
    <t>1875004129</t>
  </si>
  <si>
    <t xml:space="preserve">odvodnovací žebra uvažováno </t>
  </si>
  <si>
    <t>2,1*7,9*2*1,33*4,44/1000</t>
  </si>
  <si>
    <t>22</t>
  </si>
  <si>
    <t>421941521</t>
  </si>
  <si>
    <t>Demontáž podlahových plechů bez výztuh</t>
  </si>
  <si>
    <t>1388422630</t>
  </si>
  <si>
    <t xml:space="preserve">stredová podlaha </t>
  </si>
  <si>
    <t>6,95</t>
  </si>
  <si>
    <t>krajní podlahy</t>
  </si>
  <si>
    <t>2*8,15</t>
  </si>
  <si>
    <t>23</t>
  </si>
  <si>
    <t>423176R</t>
  </si>
  <si>
    <t>Dodávka a montáž OK z oceli S355 nosná konstrukce</t>
  </si>
  <si>
    <t>-1297663038</t>
  </si>
  <si>
    <t>Poznámka k položce:_x000d_
dodávka a montáž ocelové nosné konstrukce včetně dopravy na stavbu a vložení do mostního otvoru</t>
  </si>
  <si>
    <t>dle prílohy 6</t>
  </si>
  <si>
    <t>3,66</t>
  </si>
  <si>
    <t>24</t>
  </si>
  <si>
    <t>423177R</t>
  </si>
  <si>
    <t>Dodávka a montáž OK z oceli S235 podlahové nosníky a zábradlí</t>
  </si>
  <si>
    <t>-88781469</t>
  </si>
  <si>
    <t>dle prílohy 7</t>
  </si>
  <si>
    <t>1,12</t>
  </si>
  <si>
    <t>25</t>
  </si>
  <si>
    <t>428941R</t>
  </si>
  <si>
    <t>Osazení mostního ložiska ocelového nebo hrncového ocelového vodícího přídržného do 500 kN</t>
  </si>
  <si>
    <t>688775315</t>
  </si>
  <si>
    <t>Poznámka k položce:_x000d_
Osazení ocelových deskových ložisek</t>
  </si>
  <si>
    <t>26</t>
  </si>
  <si>
    <t>451315111</t>
  </si>
  <si>
    <t>Podkladní nebo vyrovnávací vrstva z betonu prostého tř. C 25/30, ve vrstvě do 100 mm</t>
  </si>
  <si>
    <t>-473571507</t>
  </si>
  <si>
    <t>Poznámka k položce:_x000d_
vyrovnání pod prefabrikáty. Osazení prefabrikátů do mokré vyrovnávací vrstvy tli min 50 mm</t>
  </si>
  <si>
    <t>1,28*4,35*2</t>
  </si>
  <si>
    <t>27</t>
  </si>
  <si>
    <t>451315124</t>
  </si>
  <si>
    <t>Podkladní a výplňové vrstvy z betonu prostého tloušťky do 150 mm, z betonu C 12/15</t>
  </si>
  <si>
    <t>1532435788</t>
  </si>
  <si>
    <t>pod prechodové díly tl. min 100</t>
  </si>
  <si>
    <t>2,85*5,85*2</t>
  </si>
  <si>
    <t>28</t>
  </si>
  <si>
    <t>451475121</t>
  </si>
  <si>
    <t>Podkladní vrstva plastbetonová samonivelační, tloušťky do 10 mm první vrstva</t>
  </si>
  <si>
    <t>1273315626</t>
  </si>
  <si>
    <t>patní desky sloupku zábradlí</t>
  </si>
  <si>
    <t>0,2*0,2*2*2</t>
  </si>
  <si>
    <t>29</t>
  </si>
  <si>
    <t>451475122</t>
  </si>
  <si>
    <t>Podkladní vrstva plastbetonová samonivelační, tloušťky do 10 mm každá další vrstva</t>
  </si>
  <si>
    <t>2031612054</t>
  </si>
  <si>
    <t>0,16</t>
  </si>
  <si>
    <t>30</t>
  </si>
  <si>
    <t>451476111</t>
  </si>
  <si>
    <t>Podkladní vrstva z plastbetonu pod mostními ložisky epoxidová pryskyřice první vrstva tl. 10 mm</t>
  </si>
  <si>
    <t>2078728657</t>
  </si>
  <si>
    <t>podlití ložisek</t>
  </si>
  <si>
    <t>0,55*0,6*4</t>
  </si>
  <si>
    <t>31</t>
  </si>
  <si>
    <t>451476112</t>
  </si>
  <si>
    <t>Podkladní vrstva z plastbetonu pod mostními ložisky epoxidová pryskyřice každá další vrstva tl. 10 mm</t>
  </si>
  <si>
    <t>1285613650</t>
  </si>
  <si>
    <t>uvažována strední tl. vrstvy 30 mm</t>
  </si>
  <si>
    <t>2*1,32</t>
  </si>
  <si>
    <t>32</t>
  </si>
  <si>
    <t>457311118</t>
  </si>
  <si>
    <t>Vyrovnávací nebo spádový beton včetně úpravy povrchu C 30/37</t>
  </si>
  <si>
    <t>817335338</t>
  </si>
  <si>
    <t xml:space="preserve">výběhy do trati </t>
  </si>
  <si>
    <t>0,3*6,75</t>
  </si>
  <si>
    <t xml:space="preserve">smer Kutná Hora </t>
  </si>
  <si>
    <t>33</t>
  </si>
  <si>
    <t>465513157</t>
  </si>
  <si>
    <t>Dlažba svahu u mostních opěr z upraveného lomového žulového kamene s vyspárováním maltou MC 25, šíře spáry 15 mm do betonového lože C 25/30 tloušťky 200 mm, plochy přes 10 m2</t>
  </si>
  <si>
    <t>-250331335</t>
  </si>
  <si>
    <t>U Opery smer Nová Pec za krídly a podél opery</t>
  </si>
  <si>
    <t>10,5</t>
  </si>
  <si>
    <t>U opery smer Cerný Kríž</t>
  </si>
  <si>
    <t xml:space="preserve">vyústení odvodnení </t>
  </si>
  <si>
    <t>1*1*4</t>
  </si>
  <si>
    <t>Komunikace</t>
  </si>
  <si>
    <t>34</t>
  </si>
  <si>
    <t>521272215</t>
  </si>
  <si>
    <t>Demontáž mostnic s odsunem hmot mimo objekt mostu se zřízením pomocné montážní lávky</t>
  </si>
  <si>
    <t>-9822312</t>
  </si>
  <si>
    <t>35</t>
  </si>
  <si>
    <t>521273119R</t>
  </si>
  <si>
    <t>Mostnice na železničních mostech z polymeru s vodorovným šroubem výroba bez převýšení v přímé</t>
  </si>
  <si>
    <t>1342132661</t>
  </si>
  <si>
    <t>36</t>
  </si>
  <si>
    <t>521273219R</t>
  </si>
  <si>
    <t>Mostnice na železničních mostech z polymeru s vodorovným šroubem montáž bez převýšení v přímé</t>
  </si>
  <si>
    <t>-1033696536</t>
  </si>
  <si>
    <t>37</t>
  </si>
  <si>
    <t>521281119R</t>
  </si>
  <si>
    <t>Pozednice na železničních mostech z polymeru s plošným uložením výroba</t>
  </si>
  <si>
    <t>299734691</t>
  </si>
  <si>
    <t>38</t>
  </si>
  <si>
    <t>521281219R</t>
  </si>
  <si>
    <t>Pozednice na železničních mostech z polymeru s plošným uložením montáž</t>
  </si>
  <si>
    <t>1047067361</t>
  </si>
  <si>
    <t>39</t>
  </si>
  <si>
    <t>521283221</t>
  </si>
  <si>
    <t>Demontáž pozednic s odstraněním štěrku</t>
  </si>
  <si>
    <t>-211688154</t>
  </si>
  <si>
    <t>Úpravy povrchů, podlahy a osazování výplní</t>
  </si>
  <si>
    <t>40</t>
  </si>
  <si>
    <t>628613233</t>
  </si>
  <si>
    <t>Protikorozní ochrana ocelových mostních konstrukcí včetně otryskání povrchu základní a podkladní epoxidový a vrchní polyuretanový nátěr s metalizací III. třídy</t>
  </si>
  <si>
    <t>-539441194</t>
  </si>
  <si>
    <t>Poznámka k položce:_x000d_
Nátěr OK včetně zábradlí na OK a zábradlí ve výbězích, skladba PKO viz PD</t>
  </si>
  <si>
    <t>náter OK a konzoly se zábradlím</t>
  </si>
  <si>
    <t>46,3+21,8+13,9</t>
  </si>
  <si>
    <t xml:space="preserve">ve výbezích - zinkováno ponorem </t>
  </si>
  <si>
    <t xml:space="preserve">sloupky </t>
  </si>
  <si>
    <t>0,3*1,05*4</t>
  </si>
  <si>
    <t>madla</t>
  </si>
  <si>
    <t>0,25*2,7*6</t>
  </si>
  <si>
    <t xml:space="preserve">patní deska </t>
  </si>
  <si>
    <t>0,2*0,2*2*2*4</t>
  </si>
  <si>
    <t>41</t>
  </si>
  <si>
    <t>15625101</t>
  </si>
  <si>
    <t>drát metalizační Zn D 3mm</t>
  </si>
  <si>
    <t>kg</t>
  </si>
  <si>
    <t>-667928061</t>
  </si>
  <si>
    <t>88,45*1,517</t>
  </si>
  <si>
    <t>Ostatní konstrukce a práce-bourání</t>
  </si>
  <si>
    <t>42</t>
  </si>
  <si>
    <t>911121211</t>
  </si>
  <si>
    <t>Oprava ocelového zábradlí svařovaného nebo šroubovaného výroba</t>
  </si>
  <si>
    <t>859952741</t>
  </si>
  <si>
    <t xml:space="preserve">ve výbězích </t>
  </si>
  <si>
    <t>2,7*4</t>
  </si>
  <si>
    <t>43</t>
  </si>
  <si>
    <t>911121311</t>
  </si>
  <si>
    <t>Oprava ocelového zábradlí svařovaného nebo šroubovaného montáž</t>
  </si>
  <si>
    <t>-803348949</t>
  </si>
  <si>
    <t>44</t>
  </si>
  <si>
    <t>13431000</t>
  </si>
  <si>
    <t>úhelník ocelový rovnostranný jakost S235JR (11 375) 70x70x8mm</t>
  </si>
  <si>
    <t>-893651416</t>
  </si>
  <si>
    <t xml:space="preserve">Sloupky </t>
  </si>
  <si>
    <t>0,008635*1,05*8</t>
  </si>
  <si>
    <t>45</t>
  </si>
  <si>
    <t>13011066</t>
  </si>
  <si>
    <t>úhelník ocelový rovnostranný jakost S235JR (11 375) 60x60x5mm</t>
  </si>
  <si>
    <t>-1923415728</t>
  </si>
  <si>
    <t xml:space="preserve">madla </t>
  </si>
  <si>
    <t>0,00471*2,7*6</t>
  </si>
  <si>
    <t>46</t>
  </si>
  <si>
    <t>13611248</t>
  </si>
  <si>
    <t>plech ocelový hladký jakost S235JR tl 20mm tabule</t>
  </si>
  <si>
    <t>-411178158</t>
  </si>
  <si>
    <t>PATNÍ DESKA</t>
  </si>
  <si>
    <t>12,56*4/1000</t>
  </si>
  <si>
    <t>47</t>
  </si>
  <si>
    <t>953965R</t>
  </si>
  <si>
    <t>Kotvy chemické s vyvrtáním otvoru kotevní šrouby pro chemické kotvy, velikost M 16, délka 260 mm</t>
  </si>
  <si>
    <t>854731093</t>
  </si>
  <si>
    <t>Poznámka k položce:_x000d_
kotvení patních desek zábradlí na přechodech</t>
  </si>
  <si>
    <t>8*4</t>
  </si>
  <si>
    <t>48</t>
  </si>
  <si>
    <t>963021112</t>
  </si>
  <si>
    <t>Bourání mostních konstrukcí nosných konstrukcí z kamene nebo cihel</t>
  </si>
  <si>
    <t>-441411857</t>
  </si>
  <si>
    <t xml:space="preserve">ubourání záverných zdí </t>
  </si>
  <si>
    <t>0,85*4,4*2+1,0*0,9*4</t>
  </si>
  <si>
    <t>49</t>
  </si>
  <si>
    <t>966075141</t>
  </si>
  <si>
    <t>Odstranění různých konstrukcí na mostech kovového zábradlí vcelku</t>
  </si>
  <si>
    <t>-155248843</t>
  </si>
  <si>
    <t>9,5*2</t>
  </si>
  <si>
    <t>50</t>
  </si>
  <si>
    <t>985131111</t>
  </si>
  <si>
    <t>Očištění ploch stěn, rubu kleneb a podlah tlakovou vodou</t>
  </si>
  <si>
    <t>327414420</t>
  </si>
  <si>
    <t>Opěry</t>
  </si>
  <si>
    <t>2,0*2</t>
  </si>
  <si>
    <t>51</t>
  </si>
  <si>
    <t>985131211</t>
  </si>
  <si>
    <t>Očištění ploch stěn, rubu kleneb a podlah tryskání pískem sušeným</t>
  </si>
  <si>
    <t>1043730694</t>
  </si>
  <si>
    <t xml:space="preserve">opěry </t>
  </si>
  <si>
    <t>52</t>
  </si>
  <si>
    <t>985142212</t>
  </si>
  <si>
    <t>Vysekání spojovací hmoty ze spár zdiva včetně vyčištění hloubky spáry přes 40 mm délky spáry na 1 m2 upravované plochy přes 6 do 12 m</t>
  </si>
  <si>
    <t>1134017899</t>
  </si>
  <si>
    <t>53</t>
  </si>
  <si>
    <t>985223211</t>
  </si>
  <si>
    <t>Přezdívání zdiva do aktivované malty kamenného, objemu přes 1 do 3 m3</t>
  </si>
  <si>
    <t>-2026845032</t>
  </si>
  <si>
    <t xml:space="preserve">prezdení predpoklad 5% </t>
  </si>
  <si>
    <t>(3,5+1,8)*4,64*2*0,05</t>
  </si>
  <si>
    <t>54</t>
  </si>
  <si>
    <t>58380756</t>
  </si>
  <si>
    <t>kámen lomový soklový (1t=1,7m2)</t>
  </si>
  <si>
    <t>981349303</t>
  </si>
  <si>
    <t>2,459*2,5</t>
  </si>
  <si>
    <t>55</t>
  </si>
  <si>
    <t>985232112</t>
  </si>
  <si>
    <t>Hloubkové spárování zdiva hloubky přes 40 do 80 mm aktivovanou maltou délky spáry na 1 m2 upravované plochy přes 6 do 12 m</t>
  </si>
  <si>
    <t>-1017581571</t>
  </si>
  <si>
    <t>opěry</t>
  </si>
  <si>
    <t>56</t>
  </si>
  <si>
    <t>985232192</t>
  </si>
  <si>
    <t>Hloubkové spárování zdiva hloubky přes 40 do 80 mm aktivovanou maltou Příplatek k cenám za plochu do 10 m2 jednotlivě</t>
  </si>
  <si>
    <t>-1693234947</t>
  </si>
  <si>
    <t>57</t>
  </si>
  <si>
    <t>985233121</t>
  </si>
  <si>
    <t>Úprava spár po spárování zdiva kamenného nebo cihelného délky spáry na 1 m2 upravované plochy přes 6 do 12 m uhlazením</t>
  </si>
  <si>
    <t>1053576722</t>
  </si>
  <si>
    <t>58</t>
  </si>
  <si>
    <t>985233912</t>
  </si>
  <si>
    <t>Úprava spár po spárování zdiva kamenného nebo cihelného Příplatek k cenám za plochu do 10 m2 jednotlivě</t>
  </si>
  <si>
    <t>1560387758</t>
  </si>
  <si>
    <t>997</t>
  </si>
  <si>
    <t>Přesun sutě</t>
  </si>
  <si>
    <t>59</t>
  </si>
  <si>
    <t>997013873</t>
  </si>
  <si>
    <t>770287933</t>
  </si>
  <si>
    <t>Poznámka k položce:_x000d_
vybouraný kámen</t>
  </si>
  <si>
    <t>60</t>
  </si>
  <si>
    <t>997211511</t>
  </si>
  <si>
    <t>Vodorovná doprava suti nebo vybouraných hmot suti se složením a hrubým urovnáním, na vzdálenost do 1 km</t>
  </si>
  <si>
    <t>1664442596</t>
  </si>
  <si>
    <t>27,7</t>
  </si>
  <si>
    <t>61</t>
  </si>
  <si>
    <t>997211519</t>
  </si>
  <si>
    <t>Vodorovná doprava suti nebo vybouraných hmot suti se složením a hrubým urovnáním, na vzdálenost Příplatek k ceně za každý další započatý 1 km přes 1 km</t>
  </si>
  <si>
    <t>-68601131</t>
  </si>
  <si>
    <t>Poznámka k položce:_x000d_
Odvoz do recyklačního centra Volyně 45 km</t>
  </si>
  <si>
    <t>27,7*44</t>
  </si>
  <si>
    <t>62</t>
  </si>
  <si>
    <t>997211611</t>
  </si>
  <si>
    <t>Nakládání suti nebo vybouraných hmot na dopravní prostředky pro vodorovnou dopravu suti</t>
  </si>
  <si>
    <t>898601159</t>
  </si>
  <si>
    <t>63</t>
  </si>
  <si>
    <t>997211621</t>
  </si>
  <si>
    <t>Ekologická likvidace mostnic s drcením s odvozem drtě do 20 km</t>
  </si>
  <si>
    <t>1263710339</t>
  </si>
  <si>
    <t>9+2</t>
  </si>
  <si>
    <t>998</t>
  </si>
  <si>
    <t>Přesun hmot</t>
  </si>
  <si>
    <t>64</t>
  </si>
  <si>
    <t>998212111</t>
  </si>
  <si>
    <t>Přesun hmot pro mosty zděné, betonové monolitické, spřažené ocelobetonové nebo kovové vodorovná dopravní vzdálenost do 100 m výška mostu do 20 m</t>
  </si>
  <si>
    <t>-821278599</t>
  </si>
  <si>
    <t>65</t>
  </si>
  <si>
    <t>998214111</t>
  </si>
  <si>
    <t>Přesun hmot pro mosty montované z dílců železobetonových nebo předpjatých vodorovná dopravní vzdálenost do 100 m výška mostu do 20 m</t>
  </si>
  <si>
    <t>-2140281474</t>
  </si>
  <si>
    <t>66</t>
  </si>
  <si>
    <t>998214195</t>
  </si>
  <si>
    <t>Přesun hmot pro mosty montované z dílců železobetonových nebo předpjatých Příplatek k ceně za zvětšený přesun přes vymezenou vodorovnou dopravní vzdálenost do 5000 m</t>
  </si>
  <si>
    <t>596602994</t>
  </si>
  <si>
    <t>PSV</t>
  </si>
  <si>
    <t>Práce a dodávky PSV</t>
  </si>
  <si>
    <t>711</t>
  </si>
  <si>
    <t>Izolace proti vodě, vlhkosti a plynům</t>
  </si>
  <si>
    <t>67</t>
  </si>
  <si>
    <t>711112001</t>
  </si>
  <si>
    <t>Provedení izolace proti zemní vlhkosti natěradly a tmely za studena na ploše svislé S nátěrem penetračním</t>
  </si>
  <si>
    <t>-957246068</t>
  </si>
  <si>
    <t>záverné zidky, prechody a výbehy</t>
  </si>
  <si>
    <t>2,75*5,70*2+0,6*4,95*2+2,85*7,4*2</t>
  </si>
  <si>
    <t>68</t>
  </si>
  <si>
    <t>11163150</t>
  </si>
  <si>
    <t>lak penetrační asfaltový</t>
  </si>
  <si>
    <t>1767138799</t>
  </si>
  <si>
    <t>Poznámka k položce:_x000d_
Spotřeba 0,3-0,4kg/m2</t>
  </si>
  <si>
    <t>79,47*0,35/1000</t>
  </si>
  <si>
    <t>69</t>
  </si>
  <si>
    <t>711112011</t>
  </si>
  <si>
    <t>Provedení izolace proti zemní vlhkosti natěradly a tmely za studena na ploše svislé S nátěrem suspensí asfaltovou</t>
  </si>
  <si>
    <t>-2089024439</t>
  </si>
  <si>
    <t>79,47*2</t>
  </si>
  <si>
    <t>70</t>
  </si>
  <si>
    <t>11163152</t>
  </si>
  <si>
    <t>lak hydroizolační asfaltový</t>
  </si>
  <si>
    <t>-26896000</t>
  </si>
  <si>
    <t>158,94*0,5/1000</t>
  </si>
  <si>
    <t>71</t>
  </si>
  <si>
    <t>7111415590R</t>
  </si>
  <si>
    <t>Dodávka + montáž vodotěsné izolace schváleného typu - SVI (přípravná, vodotěsná a ochranná vrstva)</t>
  </si>
  <si>
    <t>1907554217</t>
  </si>
  <si>
    <t>72</t>
  </si>
  <si>
    <t>7114911770R</t>
  </si>
  <si>
    <t>Dodávka + montáž přichycení SVI nerezovou lištou včetně navrtání, osazení hmoždinek a zatmelení</t>
  </si>
  <si>
    <t>-2098654719</t>
  </si>
  <si>
    <t>Poznámka k položce:_x000d_
Přichycení izolace</t>
  </si>
  <si>
    <t xml:space="preserve">PRECHODY </t>
  </si>
  <si>
    <t xml:space="preserve">závěrné zdi </t>
  </si>
  <si>
    <t>4,95*2</t>
  </si>
  <si>
    <t>73</t>
  </si>
  <si>
    <t>998711201</t>
  </si>
  <si>
    <t>Přesun hmot pro izolace proti vodě, vlhkosti a plynům stanovený procentní sazbou (%) z ceny vodorovná dopravní vzdálenost do 50 m základní v objektech výšky do 6 m</t>
  </si>
  <si>
    <t>%</t>
  </si>
  <si>
    <t>-1126881896</t>
  </si>
  <si>
    <t>767</t>
  </si>
  <si>
    <t>Konstrukce zámečnické</t>
  </si>
  <si>
    <t>74</t>
  </si>
  <si>
    <t>767590R</t>
  </si>
  <si>
    <t>Montáž kompozitního podlahového roštu šroubovaného</t>
  </si>
  <si>
    <t>-1287735952</t>
  </si>
  <si>
    <t>Poznámka k položce:_x000d_
Montáž kompozitního podlahového roštu šroubovaného na chodníkové podlahy.</t>
  </si>
  <si>
    <t>podlaha v koleji</t>
  </si>
  <si>
    <t>1,08*6,9</t>
  </si>
  <si>
    <t>podlahy na hlavách</t>
  </si>
  <si>
    <t>0,28*6,9*2</t>
  </si>
  <si>
    <t xml:space="preserve">chodníkové podlahy </t>
  </si>
  <si>
    <t>1,34*6,9*2</t>
  </si>
  <si>
    <t>75</t>
  </si>
  <si>
    <t>553470R</t>
  </si>
  <si>
    <t>kompozitní podlahový rošt včetně řezání a potřebného spojovacího materiálu (šrouby, úchatky, podložky, tvrdidla, laku)</t>
  </si>
  <si>
    <t>-2087633084</t>
  </si>
  <si>
    <t>Poznámka k položce:_x000d_
Kompozitní podlahové rošty šroubované na chodníkové podlahy. S potřebnou únosností a protiskluzem, odolností UV, s klasifikací reakce na oheň Bfl s doplňkovou klasifikací s1 (např. RONN)</t>
  </si>
  <si>
    <t>Práce a dodávky M</t>
  </si>
  <si>
    <t>43-M</t>
  </si>
  <si>
    <t>Montáž ocelových konstrukcí</t>
  </si>
  <si>
    <t>76</t>
  </si>
  <si>
    <t>430153R</t>
  </si>
  <si>
    <t>Výkon jeřábu (vyjmutí a osazení mostní konstrukce a prefabrikátů úložných prahů a přechodových dílců včetně přepravy, složení)</t>
  </si>
  <si>
    <t>kpl</t>
  </si>
  <si>
    <t>-1565985577</t>
  </si>
  <si>
    <t>S01-02 - Železniční svršek 82,887</t>
  </si>
  <si>
    <t xml:space="preserve">    5 - Komunikace pozemní</t>
  </si>
  <si>
    <t>1962201417</t>
  </si>
  <si>
    <t>doprava suti</t>
  </si>
  <si>
    <t>57,6*1,7</t>
  </si>
  <si>
    <t>171201221</t>
  </si>
  <si>
    <t>Poplatek za uložení na skládce (skládkovné) zeminy a kamení kód odpadu 17 05 04</t>
  </si>
  <si>
    <t>1829370720</t>
  </si>
  <si>
    <t>57,6*1,7"starý štěrk</t>
  </si>
  <si>
    <t>Komunikace pozemní</t>
  </si>
  <si>
    <t>511501255</t>
  </si>
  <si>
    <t>Zřízení kolejového lože z hrubého drceného kameniva</t>
  </si>
  <si>
    <t>1862805912</t>
  </si>
  <si>
    <t>12*2*2,4</t>
  </si>
  <si>
    <t>58344005</t>
  </si>
  <si>
    <t>kamenivo drcené hrubé frakce 32/63 třída BI OTP ČD</t>
  </si>
  <si>
    <t>-1975266859</t>
  </si>
  <si>
    <t>"nové lože" 57,6*1,9</t>
  </si>
  <si>
    <t>"doplnení kameniva pro ASP" 25,0*1,9</t>
  </si>
  <si>
    <t>512531111</t>
  </si>
  <si>
    <t>Odstranění kolejového lože s přehozením materiálu na vzdálenost do 3 m s naložením na dopravní prostředek z kameniva (drceného nebo štěrkopísku) po rozebrání koleje nebo kolejového rozvětvení</t>
  </si>
  <si>
    <t>-1690984100</t>
  </si>
  <si>
    <t>12,0*2*2,4</t>
  </si>
  <si>
    <t>514591111</t>
  </si>
  <si>
    <t>Doplnění kameniva v kolejích a výhybkách</t>
  </si>
  <si>
    <t>-384858524</t>
  </si>
  <si>
    <t>521351118</t>
  </si>
  <si>
    <t>Montáž koleje stykované na pražcích betonových soustavy S49 rozdělení c</t>
  </si>
  <si>
    <t>-917037717</t>
  </si>
  <si>
    <t>Poznámka k položce:_x000d_
včetně výměny dorbného kolejiva</t>
  </si>
  <si>
    <t>2*12</t>
  </si>
  <si>
    <t>59211207</t>
  </si>
  <si>
    <t>pražec z předpjatého betonu příčný, vystrojení pružné bezpodkladnicové vč. kompletů pro kolejnici S 49, 2415x240x205mm</t>
  </si>
  <si>
    <t>-968364949</t>
  </si>
  <si>
    <t>nové pražce namísto drevených</t>
  </si>
  <si>
    <t>"(12/0,674)*2"</t>
  </si>
  <si>
    <t>521371511</t>
  </si>
  <si>
    <t>Montáž kolejnic na mostech s mostnicemi soustavy S49</t>
  </si>
  <si>
    <t>-776840825</t>
  </si>
  <si>
    <t>525321111</t>
  </si>
  <si>
    <t>Demontáž koleje na pražcích dřevěných soustavy S49 rozdělení c</t>
  </si>
  <si>
    <t>167354924</t>
  </si>
  <si>
    <t>Na předpolích a ve výbězích</t>
  </si>
  <si>
    <t>525971111</t>
  </si>
  <si>
    <t>Demontáž kolejnic na mostech s mostnicemi hmotnosti do 50 kg/m</t>
  </si>
  <si>
    <t>852740167</t>
  </si>
  <si>
    <t>"Demontáž koleje na moste" 7,0</t>
  </si>
  <si>
    <t>543131131R</t>
  </si>
  <si>
    <t>Přesná úprava geometrické polohy koleje všech soustav pražce betonové</t>
  </si>
  <si>
    <t>-2004200175</t>
  </si>
  <si>
    <t>548121613</t>
  </si>
  <si>
    <t>Svařování kolejnic aluminotermicky plný předehřev soustavy S49</t>
  </si>
  <si>
    <t>1526881051</t>
  </si>
  <si>
    <t>548131121</t>
  </si>
  <si>
    <t>Dělení kolejnic všech soustav řezáním nebo rozbroušením</t>
  </si>
  <si>
    <t>1428734942</t>
  </si>
  <si>
    <t>5958140010</t>
  </si>
  <si>
    <t>Podkladnice žebrová tv. S4M</t>
  </si>
  <si>
    <t>-448672005</t>
  </si>
  <si>
    <t>11*2</t>
  </si>
  <si>
    <t>5958158070</t>
  </si>
  <si>
    <t>podložka polyetylenová pod podkladnici S4M</t>
  </si>
  <si>
    <t>-830281492</t>
  </si>
  <si>
    <t>5958128010</t>
  </si>
  <si>
    <t>Komplety ŽS 4 (šroub RS 1, matice M 24, podložka Fe6, svěrka ŽS4)</t>
  </si>
  <si>
    <t>-1417737249</t>
  </si>
  <si>
    <t>22*2</t>
  </si>
  <si>
    <t>31198049</t>
  </si>
  <si>
    <t>podložka pryžová pod patu kolejnice S49 183x126x6</t>
  </si>
  <si>
    <t>-583505061</t>
  </si>
  <si>
    <t>2*11</t>
  </si>
  <si>
    <t>997241548</t>
  </si>
  <si>
    <t>Doprava vybouraných hmot, konstrukcí a suti naložení a složení suti</t>
  </si>
  <si>
    <t>-876222610</t>
  </si>
  <si>
    <t>57,6*1,7"odvoz starého štěrku</t>
  </si>
  <si>
    <t>S01-03 - Materiál objednatele Most 82,887</t>
  </si>
  <si>
    <t>60815359R</t>
  </si>
  <si>
    <t>mostnice z polymeru 240x240mm dl 2,4m</t>
  </si>
  <si>
    <t>676284193</t>
  </si>
  <si>
    <t>mostnice</t>
  </si>
  <si>
    <t>0,24*0,24*2,4*11</t>
  </si>
  <si>
    <t xml:space="preserve">pozednice </t>
  </si>
  <si>
    <t>0,24*0,24*2,4*2</t>
  </si>
  <si>
    <t>S01-04 - VRN Most 82,887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</si>
  <si>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</si>
  <si>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</si>
  <si>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</si>
  <si>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</si>
  <si>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</si>
  <si>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  VRN7 - Provozní vlivy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</si>
  <si>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</si>
  <si>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</si>
  <si>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</si>
  <si>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</si>
  <si>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</si>
  <si>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</si>
  <si>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1024</t>
  </si>
  <si>
    <t>-345877101</t>
  </si>
  <si>
    <t>Poznámka k položce:_x000d_
Vytyčení dotčených inženýrských sítí včetně zajištění dohledu správce sítí při provádění stavebních prací v blízkosti sítí._x000d_
Potřebné geodetické zaměření včetně zaměření skutečného stavu a vypracování geodetické dokumentace</t>
  </si>
  <si>
    <t>013002000</t>
  </si>
  <si>
    <t>Projektové práce DSPS</t>
  </si>
  <si>
    <t>520006498</t>
  </si>
  <si>
    <t>Poznámka k položce:_x000d_
zpracování dokumentace skutečného provedení stavby - 2x (v trvalém tisku i digitálně) s využitím železničního bodového pole a po projednání a schválení SŽG.</t>
  </si>
  <si>
    <t>VRN3</t>
  </si>
  <si>
    <t>Zařízení staveniště</t>
  </si>
  <si>
    <t>030001000</t>
  </si>
  <si>
    <t>2121675788</t>
  </si>
  <si>
    <t>Poznámka k položce:_x000d_
dodávky vody a energie, příjezdové komunikace včetně příp. omezení provozu a dopravního značení,příp. pronájmy pozemků, střežení pracoviště, uvedení pozemků do původního stavu, včetně přípravy a likvidace staveniště. _x000d_
Uvažováno 1,5% ze stavebních nákladů</t>
  </si>
  <si>
    <t>034002000</t>
  </si>
  <si>
    <t>Zabezpečení staveniště</t>
  </si>
  <si>
    <t>-369705588</t>
  </si>
  <si>
    <t>039002000</t>
  </si>
  <si>
    <t>Zrušení zařízení staveniště</t>
  </si>
  <si>
    <t>-1834812</t>
  </si>
  <si>
    <t>VRN4</t>
  </si>
  <si>
    <t>Inženýrská činnost</t>
  </si>
  <si>
    <t>043154000</t>
  </si>
  <si>
    <t>Zkoušky hutnicí</t>
  </si>
  <si>
    <t>-2115244777</t>
  </si>
  <si>
    <t>Poznámka k položce:_x000d_
statická zatěžovací zkouška pláně žel, spodku. Potřebný počet zkoušek</t>
  </si>
  <si>
    <t>VRN6</t>
  </si>
  <si>
    <t>Územní vlivy</t>
  </si>
  <si>
    <t>060001000</t>
  </si>
  <si>
    <t>-140971811</t>
  </si>
  <si>
    <t>062002000</t>
  </si>
  <si>
    <t>Ztížené dopravní podmínky</t>
  </si>
  <si>
    <t>1449837878</t>
  </si>
  <si>
    <t>065002000</t>
  </si>
  <si>
    <t>Mimostaveništní doprava materiálů (přepravy, které nejsou zakalkulovány v rozpočtu)</t>
  </si>
  <si>
    <t>1114213340</t>
  </si>
  <si>
    <t>VRN7</t>
  </si>
  <si>
    <t>Provozní vlivy</t>
  </si>
  <si>
    <t>070001000</t>
  </si>
  <si>
    <t>-181267300</t>
  </si>
  <si>
    <t>S02-01 - Most 83,347</t>
  </si>
  <si>
    <t xml:space="preserve">    46-M - Zemní práce při extr.mont.pracích</t>
  </si>
  <si>
    <t>111251201</t>
  </si>
  <si>
    <t>Odstranění křovin a stromů průměru kmene do 100 mm i s kořeny sklonu terénu přes 1:5 z celkové plochy do 100 m2 strojně</t>
  </si>
  <si>
    <t>-2136075076</t>
  </si>
  <si>
    <t xml:space="preserve">za křídly </t>
  </si>
  <si>
    <t xml:space="preserve">zleva </t>
  </si>
  <si>
    <t>3*4*2</t>
  </si>
  <si>
    <t xml:space="preserve">zprava </t>
  </si>
  <si>
    <t>Štěpkování keřového porostu hustého s naložením</t>
  </si>
  <si>
    <t>1312892242</t>
  </si>
  <si>
    <t>119001422</t>
  </si>
  <si>
    <t>Dočasné zajištění kabelů a kabelových tratí z 6 volně ložených kabelů</t>
  </si>
  <si>
    <t>1461265842</t>
  </si>
  <si>
    <t>včetně případného přeložení do projektováné polohy CTD A SSZT</t>
  </si>
  <si>
    <t>18*2</t>
  </si>
  <si>
    <t>-295224401</t>
  </si>
  <si>
    <t xml:space="preserve">odláždění </t>
  </si>
  <si>
    <t>6*1,3*2</t>
  </si>
  <si>
    <t>122252501</t>
  </si>
  <si>
    <t>Odkopávky a prokopávky nezapažené pro spodní stavbu železnic v hornině třídy těžitelnosti I skupiny 3 objem do 100 m3 strojně</t>
  </si>
  <si>
    <t>718471340</t>
  </si>
  <si>
    <t xml:space="preserve">odkopa za opěrami pro izolace a pro výběhy </t>
  </si>
  <si>
    <t>směr ČERVENÝ KŘÍŽ</t>
  </si>
  <si>
    <t>6*7</t>
  </si>
  <si>
    <t>směr NOVÁ PEC</t>
  </si>
  <si>
    <t xml:space="preserve">odkop pro dlaŽBY </t>
  </si>
  <si>
    <t>15,6*0,1</t>
  </si>
  <si>
    <t>130001101</t>
  </si>
  <si>
    <t>Příplatek za ztížení vykopávky v blízkosti podzemního vedení</t>
  </si>
  <si>
    <t>405435338</t>
  </si>
  <si>
    <t xml:space="preserve">příplatek za ztížení </t>
  </si>
  <si>
    <t>18*0,5*1*2</t>
  </si>
  <si>
    <t>Vodorovné přemístění přes 9 000 do 10000 m výkopku/sypaniny z horniny třídy těžitelnosti I skupiny 1 až 3</t>
  </si>
  <si>
    <t>-1677615047</t>
  </si>
  <si>
    <t>85,560</t>
  </si>
  <si>
    <t>Příplatek k vodorovnému přemístění výkopku/sypaniny z horniny třídy těžitelnosti I skupiny 1 až 3 ZKD 1000 m přes 10000 m</t>
  </si>
  <si>
    <t>1551240939</t>
  </si>
  <si>
    <t>85,560*17</t>
  </si>
  <si>
    <t>171111111</t>
  </si>
  <si>
    <t>Hutnění zeminy pro spodní stavbu železnic tl do 20 cm</t>
  </si>
  <si>
    <t>-438730429</t>
  </si>
  <si>
    <t xml:space="preserve">ve výbězích pod izolaci  </t>
  </si>
  <si>
    <t xml:space="preserve">směr ČERVENÝ KŘÍŽ </t>
  </si>
  <si>
    <t>směr ROŽNOV</t>
  </si>
  <si>
    <t>Poplatek za uložení zeminy a kamení na recyklační skládce (skládkovné) kód odpadu 17 05 04</t>
  </si>
  <si>
    <t>-1843918074</t>
  </si>
  <si>
    <t>85,560*2</t>
  </si>
  <si>
    <t>Zásyp sypaninou se zhutněním přes 3 m3 pro spodní stavbu železnic</t>
  </si>
  <si>
    <t>1925048465</t>
  </si>
  <si>
    <t>zásyp za opěrami včetně vyrovnávající vrstvy pod SVI</t>
  </si>
  <si>
    <t>2*7</t>
  </si>
  <si>
    <t>1,5*7</t>
  </si>
  <si>
    <t>ZKPP</t>
  </si>
  <si>
    <t>6,6*0,5*6*2</t>
  </si>
  <si>
    <t>-1029750387</t>
  </si>
  <si>
    <t>64,1*1,9</t>
  </si>
  <si>
    <t>181411122</t>
  </si>
  <si>
    <t>Založení lučního trávníku výsevem pl do 1000 m2 ve svahu přes 1:5 do 1:2</t>
  </si>
  <si>
    <t>-1027996124</t>
  </si>
  <si>
    <t xml:space="preserve">ornice zpět </t>
  </si>
  <si>
    <t>005724740</t>
  </si>
  <si>
    <t>osivo směs travní krajinná-svahová</t>
  </si>
  <si>
    <t>373238562</t>
  </si>
  <si>
    <t>15,6*0,015</t>
  </si>
  <si>
    <t>182351023</t>
  </si>
  <si>
    <t>Rozprostření ornice pl do 100 m2 ve svahu přes 1:5 tl vrstvy do 200 mm strojně</t>
  </si>
  <si>
    <t>-758130731</t>
  </si>
  <si>
    <t>Příčné odvodnění mostní opěry z plastových trub DN 160 včetně podkladního betonu, štěrkového obsypu</t>
  </si>
  <si>
    <t>-1062342643</t>
  </si>
  <si>
    <t>8*2</t>
  </si>
  <si>
    <t>Vrty maloprofilové D do 56 mm úklon do 45° hl 0 až 25 m hornina III a IV</t>
  </si>
  <si>
    <t>108117382</t>
  </si>
  <si>
    <t>19,8</t>
  </si>
  <si>
    <t>Injektování vrtů nízkotlaké vzestupné s jednoduchým obturátorem tlakem do 0,6 MPa</t>
  </si>
  <si>
    <t>1113161748</t>
  </si>
  <si>
    <t>2,441*4,0</t>
  </si>
  <si>
    <t>12202236</t>
  </si>
  <si>
    <t>317321118</t>
  </si>
  <si>
    <t>Mostní římsy ze ŽB C 30/37 - dobetonávka říms na prefabrikované římsové zídky I</t>
  </si>
  <si>
    <t>-1146765398</t>
  </si>
  <si>
    <t>dle přílohy 6.2</t>
  </si>
  <si>
    <t xml:space="preserve">ZÍDKA VLEVO </t>
  </si>
  <si>
    <t>0,3</t>
  </si>
  <si>
    <t>ZÍDKA VPRAVO</t>
  </si>
  <si>
    <t>317321119</t>
  </si>
  <si>
    <t>Mostní římsy ze ŽB C 35/45</t>
  </si>
  <si>
    <t>1556160880</t>
  </si>
  <si>
    <t>dle přílohy 5.1</t>
  </si>
  <si>
    <t xml:space="preserve">římsy NK </t>
  </si>
  <si>
    <t>2,0</t>
  </si>
  <si>
    <t>317321191</t>
  </si>
  <si>
    <t>Příplatek k mostním římsám ze ŽB za betonáž malého rozsahu do 25 m3</t>
  </si>
  <si>
    <t>-2091411825</t>
  </si>
  <si>
    <t>2+1</t>
  </si>
  <si>
    <t>317353121</t>
  </si>
  <si>
    <t>Bednění mostních říms všech tvarů - zřízení</t>
  </si>
  <si>
    <t>76522175</t>
  </si>
  <si>
    <t>317353221</t>
  </si>
  <si>
    <t>Bednění mostních říms všech tvarů - odstranění</t>
  </si>
  <si>
    <t>-243189435</t>
  </si>
  <si>
    <t>317361116</t>
  </si>
  <si>
    <t>Výztuž mostních říms z betonářské oceli 10 505</t>
  </si>
  <si>
    <t>-1490474545</t>
  </si>
  <si>
    <t>334124111</t>
  </si>
  <si>
    <t>Osazování prefabrikovaných opěr nebo pilířů z ŽB železničním kolejovým jeřábem hmotnosti do 5 t</t>
  </si>
  <si>
    <t>1819069253</t>
  </si>
  <si>
    <t>římsová zídka 1 (3,14 t)</t>
  </si>
  <si>
    <t>5938455R</t>
  </si>
  <si>
    <t>PRVEK ŘÍMSOVÉ ZÍDKY 1</t>
  </si>
  <si>
    <t>661044894</t>
  </si>
  <si>
    <t>Osazování prefabrikovaných opěr nebo pilířů z ŽB železničním kolejovým jeřábem hmotnosti přes 5 do 10 t</t>
  </si>
  <si>
    <t>691588949</t>
  </si>
  <si>
    <t xml:space="preserve">osazení </t>
  </si>
  <si>
    <t>ÚLOŽNÝ PRÁH - SMĚR ROŽNOV (8,0 t)</t>
  </si>
  <si>
    <t>Osazování prefabrikovaných opěr nebo pilířů z ŽB železničním kolejovým jeřábem hmotnosti přes 10 do 20 t</t>
  </si>
  <si>
    <t>211904206</t>
  </si>
  <si>
    <t>ÚLOŽNÝ PRÁH - SMĚR Č. KŘÍŽ (12,25 t)</t>
  </si>
  <si>
    <t>334323118</t>
  </si>
  <si>
    <t>Prefabrikáty žb úložného prahu (C 30/37)</t>
  </si>
  <si>
    <t>-857082922</t>
  </si>
  <si>
    <t xml:space="preserve">staveništní prefabrikát zhotovení </t>
  </si>
  <si>
    <t xml:space="preserve">ÚLOŽNÝ PRÁH - SMĚR NOVÁ PEC </t>
  </si>
  <si>
    <t>3,2</t>
  </si>
  <si>
    <t>ÚLOŽNÝ PRÁH - SMĚR Č. KŘÍŽ</t>
  </si>
  <si>
    <t>4,9</t>
  </si>
  <si>
    <t>Výztuž základových desek ze svařovaných sítí přes 3,5 do 6 kg/m2</t>
  </si>
  <si>
    <t>424815965</t>
  </si>
  <si>
    <t>421321129R</t>
  </si>
  <si>
    <t>Mostní nosné konstrukce deskové ze ŽB C 35/45</t>
  </si>
  <si>
    <t>-706465396</t>
  </si>
  <si>
    <t xml:space="preserve">dle přílohy 5.1 </t>
  </si>
  <si>
    <t>NOSNÁ KONSTRUKCE VLEVO</t>
  </si>
  <si>
    <t>6,1</t>
  </si>
  <si>
    <t>NOSNÁ KONSTRUKCE VPRAVO</t>
  </si>
  <si>
    <t>ŘÍMSY</t>
  </si>
  <si>
    <t>DOBETONÁVKA V OSE MOSTU</t>
  </si>
  <si>
    <t>0,8</t>
  </si>
  <si>
    <t>Demontáž podlahových plechů bez výztuh na mostech</t>
  </si>
  <si>
    <t>724343293</t>
  </si>
  <si>
    <t>423124113</t>
  </si>
  <si>
    <t>Osazování prefabrikovaných nosníků nebo desek z ŽB železničním kolejovým jeřábem hmotnosti přes 10 do 20 t</t>
  </si>
  <si>
    <t>-1675495444</t>
  </si>
  <si>
    <t>NOSNÁ KONSTRUKCE VLEVO VČETNĚ ŘÍMS (17,75 t)</t>
  </si>
  <si>
    <t xml:space="preserve">NOSNÁ KONSTRUKCE VPRAVO  VČETNĚ ŘÍMS (17,75 t)</t>
  </si>
  <si>
    <t>428381314</t>
  </si>
  <si>
    <t>Zřízení vrubového kloubu/ložiska ze ŽB C 30/37</t>
  </si>
  <si>
    <t>-1188583522</t>
  </si>
  <si>
    <t>451315114</t>
  </si>
  <si>
    <t>Podkladní nebo výplňová vrstva z betonu C 12/15 tl do 100 mm</t>
  </si>
  <si>
    <t>-269477104</t>
  </si>
  <si>
    <t>Podkladní vrstva plastbetonová samonivelační první vrstva tl 10 mm</t>
  </si>
  <si>
    <t>811301453</t>
  </si>
  <si>
    <t xml:space="preserve">pod patní desky </t>
  </si>
  <si>
    <t>0,2*0,26*9*2</t>
  </si>
  <si>
    <t>Podkladní vrstva plastbetonová samonivelační každá další vrstva tl 10 mm</t>
  </si>
  <si>
    <t>-49116898</t>
  </si>
  <si>
    <t>0,936</t>
  </si>
  <si>
    <t>457311114</t>
  </si>
  <si>
    <t>Vyrovnávací nebo spádový beton C 12/15 včetně úpravy povrchu</t>
  </si>
  <si>
    <t>1429868232</t>
  </si>
  <si>
    <t xml:space="preserve">pod odvodnění </t>
  </si>
  <si>
    <t>0,2*4,7*2</t>
  </si>
  <si>
    <t>457451133</t>
  </si>
  <si>
    <t>Ochranná betonová vrstva na izolaci přesýpaných objektů tl 60 mm s výztuží sítí beton C 25/30</t>
  </si>
  <si>
    <t>1970021699</t>
  </si>
  <si>
    <t>5,5*4,0</t>
  </si>
  <si>
    <t>463211111</t>
  </si>
  <si>
    <t>Rovnanina z lomového kamene s vyklínováním spár a dutin úlomky kamene</t>
  </si>
  <si>
    <t>-2013583097</t>
  </si>
  <si>
    <t xml:space="preserve">za opěrou </t>
  </si>
  <si>
    <t>0,47*4,650*2</t>
  </si>
  <si>
    <t>465513156</t>
  </si>
  <si>
    <t>Dlažba svahu u opěr z upraveného lomového žulového kamene tl 200 mm do lože C 25/30 pl do 10 m2</t>
  </si>
  <si>
    <t>-1312672956</t>
  </si>
  <si>
    <t>Demontáž mostnic s odsunem hmot mimo objekt mostu</t>
  </si>
  <si>
    <t>-1299684266</t>
  </si>
  <si>
    <t>Demontáž pozednic včetně odstranění štěrkového podsypu</t>
  </si>
  <si>
    <t>-207679494</t>
  </si>
  <si>
    <t>-1767136339</t>
  </si>
  <si>
    <t>2*3,50</t>
  </si>
  <si>
    <t>Protikorozní ochrana OK mostu III. tř.- základní a podkladní epoxidový, vrchní PU nátěr s metalizací</t>
  </si>
  <si>
    <t>-1658118868</t>
  </si>
  <si>
    <t>2037124767</t>
  </si>
  <si>
    <t>317661142</t>
  </si>
  <si>
    <t>Výplň spár monolitické římsy tmelem polyuretanovým šířky spáry přes 15 do 40 mm</t>
  </si>
  <si>
    <t>-1160954748</t>
  </si>
  <si>
    <t xml:space="preserve">mezi NK a přechodem </t>
  </si>
  <si>
    <t>1,2*2</t>
  </si>
  <si>
    <t>Výroba ocelového zábradli při opravách mostů</t>
  </si>
  <si>
    <t>1213515535</t>
  </si>
  <si>
    <t>2,955+3,670+3,670</t>
  </si>
  <si>
    <t>Montáž ocelového zábradli při opravách mostů</t>
  </si>
  <si>
    <t>231968584</t>
  </si>
  <si>
    <t>1973683514</t>
  </si>
  <si>
    <t>Poznámka k položce:_x000d_
Poznámka k položce: Hmotnost: 4,57 kg/m</t>
  </si>
  <si>
    <t>1244470345</t>
  </si>
  <si>
    <t>Poznámka k položce:_x000d_
Poznámka k položce: Hmotnost: 8,37 kg/m</t>
  </si>
  <si>
    <t>-1596068780</t>
  </si>
  <si>
    <t>Poznámka k položce:_x000d_
Poznámka k položce: Hmotnost 157 kg/m2</t>
  </si>
  <si>
    <t>931992121</t>
  </si>
  <si>
    <t>Výplň dilatačních spár z extrudovaného polystyrénu tl 20 mm</t>
  </si>
  <si>
    <t>1344298656</t>
  </si>
  <si>
    <t>0,87*2</t>
  </si>
  <si>
    <t>936942211</t>
  </si>
  <si>
    <t>Zhotovení tabulky s letopočtem opravy mostu vložením šablony do bednění</t>
  </si>
  <si>
    <t>-203562947</t>
  </si>
  <si>
    <t xml:space="preserve">do říms desky </t>
  </si>
  <si>
    <t>941111121</t>
  </si>
  <si>
    <t>Montáž lešení řadového trubkového lehkého s podlahami zatížení do 200 kg/m2 š od 0,9 do 1,2 m v do 10 m</t>
  </si>
  <si>
    <t>822161423</t>
  </si>
  <si>
    <t xml:space="preserve">průčelí </t>
  </si>
  <si>
    <t>7,3*(2,3-1,7)*2</t>
  </si>
  <si>
    <t>941111221</t>
  </si>
  <si>
    <t>Příplatek k lešení řadovému trubkovému lehkému s podlahami do 200 kg/m2 š od 0,9 do 1,2 m v 10 m za každý den použití</t>
  </si>
  <si>
    <t>-2117706516</t>
  </si>
  <si>
    <t>8,46*20</t>
  </si>
  <si>
    <t>941111821</t>
  </si>
  <si>
    <t>Demontáž lešení řadového trubkového lehkého s podlahami zatížení do 200 kg/m2 š od 0,9 do 1,2 m v do 10 m</t>
  </si>
  <si>
    <t>-1730247900</t>
  </si>
  <si>
    <t>8,760</t>
  </si>
  <si>
    <t>Kotevní šroub pro chemické kotvy M 16 dl 260 mm - NEREZ A4</t>
  </si>
  <si>
    <t>1305444379</t>
  </si>
  <si>
    <t>9*4*2</t>
  </si>
  <si>
    <t>962021112</t>
  </si>
  <si>
    <t>Bourání mostních zdí a pilířů z kamene</t>
  </si>
  <si>
    <t>784329156</t>
  </si>
  <si>
    <t xml:space="preserve">ubourání části opěr včetně uložných prahů </t>
  </si>
  <si>
    <t>1,1*4,650</t>
  </si>
  <si>
    <t>0,8*4,650</t>
  </si>
  <si>
    <t>963051111</t>
  </si>
  <si>
    <t>Bourání mostní nosné konstrukce z ŽB</t>
  </si>
  <si>
    <t>976500215</t>
  </si>
  <si>
    <t>Odstranění kovového zábradlí vcelku</t>
  </si>
  <si>
    <t>106278426</t>
  </si>
  <si>
    <t>7,350*2</t>
  </si>
  <si>
    <t>-338215734</t>
  </si>
  <si>
    <t>1*4,650*2</t>
  </si>
  <si>
    <t xml:space="preserve">křídla </t>
  </si>
  <si>
    <t>0,5*2</t>
  </si>
  <si>
    <t>0,8*2</t>
  </si>
  <si>
    <t>Očištění ploch stěn, rubu kleneb a podlah sušeným křemičitým pískem</t>
  </si>
  <si>
    <t>97775551</t>
  </si>
  <si>
    <t>Vysekání spojovací hmoty ze spár zdiva hl přes 40 mm dl přes 6 do 12 m/m2</t>
  </si>
  <si>
    <t>-1037715888</t>
  </si>
  <si>
    <t>985223210</t>
  </si>
  <si>
    <t>Přezdívání kamenného zdiva do aktivované malty objemu do 1 m3</t>
  </si>
  <si>
    <t>-552918286</t>
  </si>
  <si>
    <t xml:space="preserve">případné přezdení </t>
  </si>
  <si>
    <t>583807570</t>
  </si>
  <si>
    <t>kámen lomový soklový (10 t = 6,2 m3)</t>
  </si>
  <si>
    <t>1170513550</t>
  </si>
  <si>
    <t>1*3</t>
  </si>
  <si>
    <t>Hloubkové spárování zdiva aktivovanou maltou spára hl do 80 mm dl přes 6 do 12 m/m2</t>
  </si>
  <si>
    <t>43740645</t>
  </si>
  <si>
    <t>Úprava spár po spárování zdiva uhlazením spára dl přes 6 do 12 m/m2</t>
  </si>
  <si>
    <t>-1016416571</t>
  </si>
  <si>
    <t>985311314</t>
  </si>
  <si>
    <t>Reprofilace rubu kleneb a podlah cementovou sanační maltou tl přes 30 do 40 mm</t>
  </si>
  <si>
    <t>707379596</t>
  </si>
  <si>
    <t>985331212</t>
  </si>
  <si>
    <t>Dodatečné vlepování betonářské výztuže D 10 mm do chemické malty včetně vyvrtání otvoru</t>
  </si>
  <si>
    <t>-1541577611</t>
  </si>
  <si>
    <t xml:space="preserve">trny pro zídky </t>
  </si>
  <si>
    <t>40*0,12</t>
  </si>
  <si>
    <t>985331219</t>
  </si>
  <si>
    <t>Dodatečné vlepování betonářské výztuže D 25 mm do chemické malty včetně vyvrtání otvoru</t>
  </si>
  <si>
    <t>1631745836</t>
  </si>
  <si>
    <t xml:space="preserve">osazení trnů pro uložné prahy </t>
  </si>
  <si>
    <t>20*0,8</t>
  </si>
  <si>
    <t>Vodorovná doprava suti po suchu na vzdálenost do 1 km</t>
  </si>
  <si>
    <t>2066311461</t>
  </si>
  <si>
    <t>Příplatek ZKD 1 km u vodorovné dopravy suti</t>
  </si>
  <si>
    <t>-1819211205</t>
  </si>
  <si>
    <t>47,645*26</t>
  </si>
  <si>
    <t>Nakládání suti na dopravní prostředky pro vodorovnou dopravu</t>
  </si>
  <si>
    <t>1803280611</t>
  </si>
  <si>
    <t>Ekologická likvidace mostnic - drcení a odvoz do 20 km</t>
  </si>
  <si>
    <t>1541651137</t>
  </si>
  <si>
    <t xml:space="preserve">mostnice </t>
  </si>
  <si>
    <t>77</t>
  </si>
  <si>
    <t>997221862</t>
  </si>
  <si>
    <t>Poplatek za uložení na recyklační skládce (skládkovné) stavebního odpadu z armovaného betonu pod kódem 17 01 01</t>
  </si>
  <si>
    <t>27512790</t>
  </si>
  <si>
    <t>78</t>
  </si>
  <si>
    <t>997221873</t>
  </si>
  <si>
    <t>Poplatek za uložení na recyklační skládce (skládkovné) stavebního odpadu zeminy a kamení zatříděného do Katalogu odpadů pod kódem 17 05 04</t>
  </si>
  <si>
    <t>451073518</t>
  </si>
  <si>
    <t>47,658-17,645-1,162</t>
  </si>
  <si>
    <t>79</t>
  </si>
  <si>
    <t>Přesun hmot pro mosty zděné, monolitické betonové nebo ocelové v do 20 m</t>
  </si>
  <si>
    <t>572974430</t>
  </si>
  <si>
    <t>80</t>
  </si>
  <si>
    <t>998212192</t>
  </si>
  <si>
    <t>Příplatek k přesunu hmot pro mosty zděné nebo monolitické za zvětšený přesun do 2000 m</t>
  </si>
  <si>
    <t>-649614352</t>
  </si>
  <si>
    <t>81</t>
  </si>
  <si>
    <t>Provedení izolace proti zemní vlhkosti svislé za studena nátěrem penetračním</t>
  </si>
  <si>
    <t>1241676740</t>
  </si>
  <si>
    <t>82</t>
  </si>
  <si>
    <t>111631500</t>
  </si>
  <si>
    <t>-1582194385</t>
  </si>
  <si>
    <t>Poznámka k položce:_x000d_
Poznámka k položce: Spotřeba 0,3-0,4kg/m2</t>
  </si>
  <si>
    <t>83</t>
  </si>
  <si>
    <t>Provedení izolace proti zemní vlhkosti svislé za studena suspenzí asfaltovou</t>
  </si>
  <si>
    <t>332773902</t>
  </si>
  <si>
    <t>68,032*2</t>
  </si>
  <si>
    <t>84</t>
  </si>
  <si>
    <t>111631780</t>
  </si>
  <si>
    <t>lak hydroizolační asfaltový pro izolaci trub</t>
  </si>
  <si>
    <t>1621819531</t>
  </si>
  <si>
    <t>Poznámka k položce:_x000d_
Poznámka k položce: Spotřeba: 0,3-0,5 kg/m2</t>
  </si>
  <si>
    <t>85</t>
  </si>
  <si>
    <t>711R</t>
  </si>
  <si>
    <t xml:space="preserve">Dodávka + montáž vodotěsné izolace schváleného typu - SVI  na NK (přípravná, vodotěsná)</t>
  </si>
  <si>
    <t>-1275095463</t>
  </si>
  <si>
    <t>na NK</t>
  </si>
  <si>
    <t>7,35*5,5</t>
  </si>
  <si>
    <t>86</t>
  </si>
  <si>
    <t>711R1</t>
  </si>
  <si>
    <t xml:space="preserve">Dodávka + montáž vodotěsné izolace schváleného typu - SVI  na NK (přípravná, vodotěsná, ochranná )</t>
  </si>
  <si>
    <t>1760487399</t>
  </si>
  <si>
    <t xml:space="preserve">volně ložená </t>
  </si>
  <si>
    <t>směr Červený Kříž</t>
  </si>
  <si>
    <t>6,5*7</t>
  </si>
  <si>
    <t xml:space="preserve">směr Nová Pec </t>
  </si>
  <si>
    <t>87</t>
  </si>
  <si>
    <t>711R2</t>
  </si>
  <si>
    <t>-2121926982</t>
  </si>
  <si>
    <t>Poznámka k položce:_x000d_
Poznámka k položce: Přichycení izolace</t>
  </si>
  <si>
    <t>10,4*2</t>
  </si>
  <si>
    <t>88</t>
  </si>
  <si>
    <t>Přesun hmot procentní pro izolace proti vodě, vlhkosti a plynům v objektech v do 6 m</t>
  </si>
  <si>
    <t>1662757557</t>
  </si>
  <si>
    <t>89</t>
  </si>
  <si>
    <t>Výkon jeřábu (vyjmutí a osazení prefabrikátů mostní konstrukce a prefabrikátů úložných prahů včetně přepravy, složení)</t>
  </si>
  <si>
    <t>1867487871</t>
  </si>
  <si>
    <t>Poznámka k položce:_x000d_
Poznámka k položce: Vyjmutí ocelové konstrukce z otvoru kolovým jeřábem včetně dopravy a složení OK na místě určeném k její likvidaci (rozřezání) případně odvozu do šrotu. Hmotnost OK cca 4T Dále osazení úložných prahu a 2 ks NK</t>
  </si>
  <si>
    <t>46-M</t>
  </si>
  <si>
    <t>Zemní práce při extr.mont.pracích</t>
  </si>
  <si>
    <t>90</t>
  </si>
  <si>
    <t>460751111</t>
  </si>
  <si>
    <t>Osazení kabelových kanálů do rýhy z prefabrikovaných betonových žlabů vnější šířky do 20 cm</t>
  </si>
  <si>
    <t>750657333</t>
  </si>
  <si>
    <t>12*2</t>
  </si>
  <si>
    <t>91</t>
  </si>
  <si>
    <t>59213009</t>
  </si>
  <si>
    <t>žlab kabelový betonový k ochraně zemního drátovodného vedení 100x17x14cm</t>
  </si>
  <si>
    <t>256</t>
  </si>
  <si>
    <t>1600847671</t>
  </si>
  <si>
    <t>S02-02 - Železniční svršek 83,347</t>
  </si>
  <si>
    <t xml:space="preserve">    9 - Ostatní konstrukce a práce, bourání</t>
  </si>
  <si>
    <t>1363518285</t>
  </si>
  <si>
    <t>30,8*1,7</t>
  </si>
  <si>
    <t>-156026660</t>
  </si>
  <si>
    <t>30,8*1,7"starý štěrk</t>
  </si>
  <si>
    <t>-854299478</t>
  </si>
  <si>
    <t>2,3*18</t>
  </si>
  <si>
    <t>326245611</t>
  </si>
  <si>
    <t>"nové lože" 41,4*1,9</t>
  </si>
  <si>
    <t>"doplnení kameniva pro ASP" 35*1,9</t>
  </si>
  <si>
    <t>-418897755</t>
  </si>
  <si>
    <t>2,2*7*2,0</t>
  </si>
  <si>
    <t>-1128884716</t>
  </si>
  <si>
    <t>Montáž koleje stykované na pražcích betonových (dřevěných) soustavy S49 rozdělení c</t>
  </si>
  <si>
    <t>1923549632</t>
  </si>
  <si>
    <t>Poznámka k položce:_x000d_
včetně výměny drobného kolejiva, 10 ks užitých pražců dodá objednatel</t>
  </si>
  <si>
    <t>525341111</t>
  </si>
  <si>
    <t>Demontáž koleje na pražcích betonových (dřevěných) soustavy S49 rozdělení c</t>
  </si>
  <si>
    <t>-1364473905</t>
  </si>
  <si>
    <t>2*8</t>
  </si>
  <si>
    <t>157920604</t>
  </si>
  <si>
    <t xml:space="preserve">2*4"Demontáž koleje na moste" </t>
  </si>
  <si>
    <t>517879962</t>
  </si>
  <si>
    <t>1016146916</t>
  </si>
  <si>
    <t>-1944045893</t>
  </si>
  <si>
    <t>57832908</t>
  </si>
  <si>
    <t>10*4</t>
  </si>
  <si>
    <t>-38285728</t>
  </si>
  <si>
    <t>2*10</t>
  </si>
  <si>
    <t>Ostatní konstrukce a práce, bourání</t>
  </si>
  <si>
    <t>921901116</t>
  </si>
  <si>
    <t>Úrovňový železniční přejezd z dřevěných pražců</t>
  </si>
  <si>
    <t>515913101</t>
  </si>
  <si>
    <t>922501117</t>
  </si>
  <si>
    <t>Drážní stezka z drti kamenné zhutněné tl 100 mm</t>
  </si>
  <si>
    <t>429420579</t>
  </si>
  <si>
    <t>0,49*15*2</t>
  </si>
  <si>
    <t>714855150</t>
  </si>
  <si>
    <t>30,8*1,7"odvoz starého štěrku</t>
  </si>
  <si>
    <t>S02-03 - Materiál objednatele Most 83,347</t>
  </si>
  <si>
    <t>59211210R</t>
  </si>
  <si>
    <t>Pražec betonový příčný vystrojený užitý tv. SB 8 P</t>
  </si>
  <si>
    <t>1716866250</t>
  </si>
  <si>
    <t>Poznámka k položce:_x000d_
Zhotovitel neoceňuje.</t>
  </si>
  <si>
    <t>S02-04 - VRN Most 83,347</t>
  </si>
  <si>
    <t xml:space="preserve">    VRN7 - Provozní vlivy</t>
  </si>
  <si>
    <t>-420621269</t>
  </si>
  <si>
    <t>-579453837</t>
  </si>
  <si>
    <t>2118387311</t>
  </si>
  <si>
    <t>-1121831350</t>
  </si>
  <si>
    <t>-807609477</t>
  </si>
  <si>
    <t>-771189507</t>
  </si>
  <si>
    <t>1589533210</t>
  </si>
  <si>
    <t>1690287854</t>
  </si>
  <si>
    <t>2115216024</t>
  </si>
  <si>
    <t>-699738082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</si>
</sst>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6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6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6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6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6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VZ65424047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mostů v úseku České Budějovice-Rožnov – Černý Kříž – 2. etapa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13. 5. 2024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 s.o.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ROUND(SUM(AG95:AG102),2)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ROUND(SUM(AS95:AS102),2)</f>
        <v>0</v>
      </c>
      <c r="AT94" s="114">
        <f>ROUND(SUM(AV94:AW94),2)</f>
        <v>0</v>
      </c>
      <c r="AU94" s="115">
        <f>ROUND(SUM(AU95:AU102),5)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ROUND(SUM(AZ95:AZ102),2)</f>
        <v>0</v>
      </c>
      <c r="BA94" s="114">
        <f>ROUND(SUM(BA95:BA102),2)</f>
        <v>0</v>
      </c>
      <c r="BB94" s="114">
        <f>ROUND(SUM(BB95:BB102),2)</f>
        <v>0</v>
      </c>
      <c r="BC94" s="114">
        <f>ROUND(SUM(BC95:BC102),2)</f>
        <v>0</v>
      </c>
      <c r="BD94" s="116">
        <f>ROUND(SUM(BD95:BD102),2)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'S01-01 - Most  82,887'!J30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'S01-01 - Most  82,887'!P131</f>
        <v>0</v>
      </c>
      <c r="AV95" s="128">
        <f>'S01-01 - Most  82,887'!J33</f>
        <v>0</v>
      </c>
      <c r="AW95" s="128">
        <f>'S01-01 - Most  82,887'!J34</f>
        <v>0</v>
      </c>
      <c r="AX95" s="128">
        <f>'S01-01 - Most  82,887'!J35</f>
        <v>0</v>
      </c>
      <c r="AY95" s="128">
        <f>'S01-01 - Most  82,887'!J36</f>
        <v>0</v>
      </c>
      <c r="AZ95" s="128">
        <f>'S01-01 - Most  82,887'!F33</f>
        <v>0</v>
      </c>
      <c r="BA95" s="128">
        <f>'S01-01 - Most  82,887'!F34</f>
        <v>0</v>
      </c>
      <c r="BB95" s="128">
        <f>'S01-01 - Most  82,887'!F35</f>
        <v>0</v>
      </c>
      <c r="BC95" s="128">
        <f>'S01-01 - Most  82,887'!F36</f>
        <v>0</v>
      </c>
      <c r="BD95" s="130">
        <f>'S01-01 - Most  82,887'!F37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'S01-02 - Železniční svrše...'!J30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'S01-02 - Železniční svrše...'!P120</f>
        <v>0</v>
      </c>
      <c r="AV96" s="128">
        <f>'S01-02 - Železniční svrše...'!J33</f>
        <v>0</v>
      </c>
      <c r="AW96" s="128">
        <f>'S01-02 - Železniční svrše...'!J34</f>
        <v>0</v>
      </c>
      <c r="AX96" s="128">
        <f>'S01-02 - Železniční svrše...'!J35</f>
        <v>0</v>
      </c>
      <c r="AY96" s="128">
        <f>'S01-02 - Železniční svrše...'!J36</f>
        <v>0</v>
      </c>
      <c r="AZ96" s="128">
        <f>'S01-02 - Železniční svrše...'!F33</f>
        <v>0</v>
      </c>
      <c r="BA96" s="128">
        <f>'S01-02 - Železniční svrše...'!F34</f>
        <v>0</v>
      </c>
      <c r="BB96" s="128">
        <f>'S01-02 - Železniční svrše...'!F35</f>
        <v>0</v>
      </c>
      <c r="BC96" s="128">
        <f>'S01-02 - Železniční svrše...'!F36</f>
        <v>0</v>
      </c>
      <c r="BD96" s="130">
        <f>'S01-02 - Železniční svrše...'!F37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'S01-03 - Materiál objedna...'!J30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'S01-03 - Materiál objedna...'!P118</f>
        <v>0</v>
      </c>
      <c r="AV97" s="128">
        <f>'S01-03 - Materiál objedna...'!J33</f>
        <v>0</v>
      </c>
      <c r="AW97" s="128">
        <f>'S01-03 - Materiál objedna...'!J34</f>
        <v>0</v>
      </c>
      <c r="AX97" s="128">
        <f>'S01-03 - Materiál objedna...'!J35</f>
        <v>0</v>
      </c>
      <c r="AY97" s="128">
        <f>'S01-03 - Materiál objedna...'!J36</f>
        <v>0</v>
      </c>
      <c r="AZ97" s="128">
        <f>'S01-03 - Materiál objedna...'!F33</f>
        <v>0</v>
      </c>
      <c r="BA97" s="128">
        <f>'S01-03 - Materiál objedna...'!F34</f>
        <v>0</v>
      </c>
      <c r="BB97" s="128">
        <f>'S01-03 - Materiál objedna...'!F35</f>
        <v>0</v>
      </c>
      <c r="BC97" s="128">
        <f>'S01-03 - Materiál objedna...'!F36</f>
        <v>0</v>
      </c>
      <c r="BD97" s="130">
        <f>'S01-03 - Materiál objedna...'!F37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16.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'S01-04 - VRN Most 82,887'!J30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27">
        <v>0</v>
      </c>
      <c r="AT98" s="128">
        <f>ROUND(SUM(AV98:AW98),2)</f>
        <v>0</v>
      </c>
      <c r="AU98" s="129">
        <f>'S01-04 - VRN Most 82,887'!P122</f>
        <v>0</v>
      </c>
      <c r="AV98" s="128">
        <f>'S01-04 - VRN Most 82,887'!J33</f>
        <v>0</v>
      </c>
      <c r="AW98" s="128">
        <f>'S01-04 - VRN Most 82,887'!J34</f>
        <v>0</v>
      </c>
      <c r="AX98" s="128">
        <f>'S01-04 - VRN Most 82,887'!J35</f>
        <v>0</v>
      </c>
      <c r="AY98" s="128">
        <f>'S01-04 - VRN Most 82,887'!J36</f>
        <v>0</v>
      </c>
      <c r="AZ98" s="128">
        <f>'S01-04 - VRN Most 82,887'!F33</f>
        <v>0</v>
      </c>
      <c r="BA98" s="128">
        <f>'S01-04 - VRN Most 82,887'!F34</f>
        <v>0</v>
      </c>
      <c r="BB98" s="128">
        <f>'S01-04 - VRN Most 82,887'!F35</f>
        <v>0</v>
      </c>
      <c r="BC98" s="128">
        <f>'S01-04 - VRN Most 82,887'!F36</f>
        <v>0</v>
      </c>
      <c r="BD98" s="130">
        <f>'S01-04 - VRN Most 82,887'!F37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7" customFormat="1" ht="16.5" customHeight="1">
      <c r="A99" s="119" t="s">
        <v>80</v>
      </c>
      <c r="B99" s="120"/>
      <c r="C99" s="121"/>
      <c r="D99" s="122" t="s">
        <v>96</v>
      </c>
      <c r="E99" s="122"/>
      <c r="F99" s="122"/>
      <c r="G99" s="122"/>
      <c r="H99" s="122"/>
      <c r="I99" s="123"/>
      <c r="J99" s="122" t="s">
        <v>97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'S02-01 - Most 83,347'!J30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83</v>
      </c>
      <c r="AR99" s="126"/>
      <c r="AS99" s="127">
        <v>0</v>
      </c>
      <c r="AT99" s="128">
        <f>ROUND(SUM(AV99:AW99),2)</f>
        <v>0</v>
      </c>
      <c r="AU99" s="129">
        <f>'S02-01 - Most 83,347'!P131</f>
        <v>0</v>
      </c>
      <c r="AV99" s="128">
        <f>'S02-01 - Most 83,347'!J33</f>
        <v>0</v>
      </c>
      <c r="AW99" s="128">
        <f>'S02-01 - Most 83,347'!J34</f>
        <v>0</v>
      </c>
      <c r="AX99" s="128">
        <f>'S02-01 - Most 83,347'!J35</f>
        <v>0</v>
      </c>
      <c r="AY99" s="128">
        <f>'S02-01 - Most 83,347'!J36</f>
        <v>0</v>
      </c>
      <c r="AZ99" s="128">
        <f>'S02-01 - Most 83,347'!F33</f>
        <v>0</v>
      </c>
      <c r="BA99" s="128">
        <f>'S02-01 - Most 83,347'!F34</f>
        <v>0</v>
      </c>
      <c r="BB99" s="128">
        <f>'S02-01 - Most 83,347'!F35</f>
        <v>0</v>
      </c>
      <c r="BC99" s="128">
        <f>'S02-01 - Most 83,347'!F36</f>
        <v>0</v>
      </c>
      <c r="BD99" s="130">
        <f>'S02-01 - Most 83,347'!F37</f>
        <v>0</v>
      </c>
      <c r="BE99" s="7"/>
      <c r="BT99" s="131" t="s">
        <v>84</v>
      </c>
      <c r="BV99" s="131" t="s">
        <v>78</v>
      </c>
      <c r="BW99" s="131" t="s">
        <v>98</v>
      </c>
      <c r="BX99" s="131" t="s">
        <v>5</v>
      </c>
      <c r="CL99" s="131" t="s">
        <v>1</v>
      </c>
      <c r="CM99" s="131" t="s">
        <v>86</v>
      </c>
    </row>
    <row r="100" s="7" customFormat="1" ht="16.5" customHeight="1">
      <c r="A100" s="119" t="s">
        <v>80</v>
      </c>
      <c r="B100" s="120"/>
      <c r="C100" s="121"/>
      <c r="D100" s="122" t="s">
        <v>99</v>
      </c>
      <c r="E100" s="122"/>
      <c r="F100" s="122"/>
      <c r="G100" s="122"/>
      <c r="H100" s="122"/>
      <c r="I100" s="123"/>
      <c r="J100" s="122" t="s">
        <v>100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'S02-02 - Železniční svrše...'!J30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83</v>
      </c>
      <c r="AR100" s="126"/>
      <c r="AS100" s="127">
        <v>0</v>
      </c>
      <c r="AT100" s="128">
        <f>ROUND(SUM(AV100:AW100),2)</f>
        <v>0</v>
      </c>
      <c r="AU100" s="129">
        <f>'S02-02 - Železniční svrše...'!P121</f>
        <v>0</v>
      </c>
      <c r="AV100" s="128">
        <f>'S02-02 - Železniční svrše...'!J33</f>
        <v>0</v>
      </c>
      <c r="AW100" s="128">
        <f>'S02-02 - Železniční svrše...'!J34</f>
        <v>0</v>
      </c>
      <c r="AX100" s="128">
        <f>'S02-02 - Železniční svrše...'!J35</f>
        <v>0</v>
      </c>
      <c r="AY100" s="128">
        <f>'S02-02 - Železniční svrše...'!J36</f>
        <v>0</v>
      </c>
      <c r="AZ100" s="128">
        <f>'S02-02 - Železniční svrše...'!F33</f>
        <v>0</v>
      </c>
      <c r="BA100" s="128">
        <f>'S02-02 - Železniční svrše...'!F34</f>
        <v>0</v>
      </c>
      <c r="BB100" s="128">
        <f>'S02-02 - Železniční svrše...'!F35</f>
        <v>0</v>
      </c>
      <c r="BC100" s="128">
        <f>'S02-02 - Železniční svrše...'!F36</f>
        <v>0</v>
      </c>
      <c r="BD100" s="130">
        <f>'S02-02 - Železniční svrše...'!F37</f>
        <v>0</v>
      </c>
      <c r="BE100" s="7"/>
      <c r="BT100" s="131" t="s">
        <v>84</v>
      </c>
      <c r="BV100" s="131" t="s">
        <v>78</v>
      </c>
      <c r="BW100" s="131" t="s">
        <v>101</v>
      </c>
      <c r="BX100" s="131" t="s">
        <v>5</v>
      </c>
      <c r="CL100" s="131" t="s">
        <v>1</v>
      </c>
      <c r="CM100" s="131" t="s">
        <v>86</v>
      </c>
    </row>
    <row r="101" s="7" customFormat="1" ht="16.5" customHeight="1">
      <c r="A101" s="119" t="s">
        <v>80</v>
      </c>
      <c r="B101" s="120"/>
      <c r="C101" s="121"/>
      <c r="D101" s="122" t="s">
        <v>102</v>
      </c>
      <c r="E101" s="122"/>
      <c r="F101" s="122"/>
      <c r="G101" s="122"/>
      <c r="H101" s="122"/>
      <c r="I101" s="123"/>
      <c r="J101" s="122" t="s">
        <v>103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'S02-03 - Materiál objedna...'!J30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83</v>
      </c>
      <c r="AR101" s="126"/>
      <c r="AS101" s="127">
        <v>0</v>
      </c>
      <c r="AT101" s="128">
        <f>ROUND(SUM(AV101:AW101),2)</f>
        <v>0</v>
      </c>
      <c r="AU101" s="129">
        <f>'S02-03 - Materiál objedna...'!P118</f>
        <v>0</v>
      </c>
      <c r="AV101" s="128">
        <f>'S02-03 - Materiál objedna...'!J33</f>
        <v>0</v>
      </c>
      <c r="AW101" s="128">
        <f>'S02-03 - Materiál objedna...'!J34</f>
        <v>0</v>
      </c>
      <c r="AX101" s="128">
        <f>'S02-03 - Materiál objedna...'!J35</f>
        <v>0</v>
      </c>
      <c r="AY101" s="128">
        <f>'S02-03 - Materiál objedna...'!J36</f>
        <v>0</v>
      </c>
      <c r="AZ101" s="128">
        <f>'S02-03 - Materiál objedna...'!F33</f>
        <v>0</v>
      </c>
      <c r="BA101" s="128">
        <f>'S02-03 - Materiál objedna...'!F34</f>
        <v>0</v>
      </c>
      <c r="BB101" s="128">
        <f>'S02-03 - Materiál objedna...'!F35</f>
        <v>0</v>
      </c>
      <c r="BC101" s="128">
        <f>'S02-03 - Materiál objedna...'!F36</f>
        <v>0</v>
      </c>
      <c r="BD101" s="130">
        <f>'S02-03 - Materiál objedna...'!F37</f>
        <v>0</v>
      </c>
      <c r="BE101" s="7"/>
      <c r="BT101" s="131" t="s">
        <v>84</v>
      </c>
      <c r="BV101" s="131" t="s">
        <v>78</v>
      </c>
      <c r="BW101" s="131" t="s">
        <v>104</v>
      </c>
      <c r="BX101" s="131" t="s">
        <v>5</v>
      </c>
      <c r="CL101" s="131" t="s">
        <v>1</v>
      </c>
      <c r="CM101" s="131" t="s">
        <v>86</v>
      </c>
    </row>
    <row r="102" s="7" customFormat="1" ht="16.5" customHeight="1">
      <c r="A102" s="119" t="s">
        <v>80</v>
      </c>
      <c r="B102" s="120"/>
      <c r="C102" s="121"/>
      <c r="D102" s="122" t="s">
        <v>105</v>
      </c>
      <c r="E102" s="122"/>
      <c r="F102" s="122"/>
      <c r="G102" s="122"/>
      <c r="H102" s="122"/>
      <c r="I102" s="123"/>
      <c r="J102" s="122" t="s">
        <v>106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'S02-04 - VRN Most 83,347'!J30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83</v>
      </c>
      <c r="AR102" s="126"/>
      <c r="AS102" s="132">
        <v>0</v>
      </c>
      <c r="AT102" s="133">
        <f>ROUND(SUM(AV102:AW102),2)</f>
        <v>0</v>
      </c>
      <c r="AU102" s="134">
        <f>'S02-04 - VRN Most 83,347'!P122</f>
        <v>0</v>
      </c>
      <c r="AV102" s="133">
        <f>'S02-04 - VRN Most 83,347'!J33</f>
        <v>0</v>
      </c>
      <c r="AW102" s="133">
        <f>'S02-04 - VRN Most 83,347'!J34</f>
        <v>0</v>
      </c>
      <c r="AX102" s="133">
        <f>'S02-04 - VRN Most 83,347'!J35</f>
        <v>0</v>
      </c>
      <c r="AY102" s="133">
        <f>'S02-04 - VRN Most 83,347'!J36</f>
        <v>0</v>
      </c>
      <c r="AZ102" s="133">
        <f>'S02-04 - VRN Most 83,347'!F33</f>
        <v>0</v>
      </c>
      <c r="BA102" s="133">
        <f>'S02-04 - VRN Most 83,347'!F34</f>
        <v>0</v>
      </c>
      <c r="BB102" s="133">
        <f>'S02-04 - VRN Most 83,347'!F35</f>
        <v>0</v>
      </c>
      <c r="BC102" s="133">
        <f>'S02-04 - VRN Most 83,347'!F36</f>
        <v>0</v>
      </c>
      <c r="BD102" s="135">
        <f>'S02-04 - VRN Most 83,347'!F37</f>
        <v>0</v>
      </c>
      <c r="BE102" s="7"/>
      <c r="BT102" s="131" t="s">
        <v>84</v>
      </c>
      <c r="BV102" s="131" t="s">
        <v>78</v>
      </c>
      <c r="BW102" s="131" t="s">
        <v>107</v>
      </c>
      <c r="BX102" s="131" t="s">
        <v>5</v>
      </c>
      <c r="CL102" s="131" t="s">
        <v>1</v>
      </c>
      <c r="CM102" s="131" t="s">
        <v>86</v>
      </c>
    </row>
    <row r="103" s="2" customFormat="1" ht="30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</sheetData>
  <sheetProtection sheet="1" formatColumns="0" formatRows="0" objects="1" scenarios="1" spinCount="100000" saltValue="ZNRnoSzJxrLmNTqDjteNoFCDUad6pxh7XHSyZR+JX2KuVeZ8b1b/4HAulbf5qtp5VW5Aue3NS0Z93R6y10el/Q==" hashValue="A9RmnrNWUWf2VcjnCpGDYjf+BV5dEtQUmVpaTVVm+tBs/myyxWhr6H77E/11YeFSe35nT/OnrMFfHRpz86gJLA==" algorithmName="SHA-512" password="CC35"/>
  <mergeCells count="70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01-01 - Most  82,887'!C2" display="/"/>
    <hyperlink ref="A96" location="'S01-02 - Železniční svrše...'!C2" display="/"/>
    <hyperlink ref="A97" location="'S01-03 - Materiál objedna...'!C2" display="/"/>
    <hyperlink ref="A98" location="'S01-04 - VRN Most 82,887'!C2" display="/"/>
    <hyperlink ref="A99" location="'S02-01 - Most 83,347'!C2" display="/"/>
    <hyperlink ref="A100" location="'S02-02 - Železniční svrše...'!C2" display="/"/>
    <hyperlink ref="A101" location="'S02-03 - Materiál objedna...'!C2" display="/"/>
    <hyperlink ref="A102" location="'S02-04 - VRN Most 83,347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Oprava mostů v úseku České Budějovice-Rožnov – Černý Kříž – 2. 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ROUND((SUM(BE131:BE460)),  2)</f>
        <v>0</v>
      </c>
      <c r="G33" s="38"/>
      <c r="H33" s="38"/>
      <c r="I33" s="155">
        <v>0.20999999999999999</v>
      </c>
      <c r="J33" s="154">
        <f>ROUND(((SUM(BE131:BE460))*I33),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ROUND((SUM(BF131:BF460)),  2)</f>
        <v>0</v>
      </c>
      <c r="G34" s="38"/>
      <c r="H34" s="38"/>
      <c r="I34" s="155">
        <v>0.12</v>
      </c>
      <c r="J34" s="154">
        <f>ROUND(((SUM(BF131:BF460))*I34),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ROUND((SUM(BG131:BG460)),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ROUND((SUM(BH131:BH460)),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ROUND((SUM(BI131:BI460)),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Oprava mostů v úseku České Budějovice-Rožnov – Černý Kříž – 2.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S01-01 - Most  82,887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13. 5. 2024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 s.o.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112</v>
      </c>
      <c r="D94" s="176"/>
      <c r="E94" s="176"/>
      <c r="F94" s="176"/>
      <c r="G94" s="176"/>
      <c r="H94" s="176"/>
      <c r="I94" s="176"/>
      <c r="J94" s="177" t="s">
        <v>113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114</v>
      </c>
      <c r="D96" s="40"/>
      <c r="E96" s="40"/>
      <c r="F96" s="40"/>
      <c r="G96" s="40"/>
      <c r="H96" s="40"/>
      <c r="I96" s="40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79"/>
      <c r="C97" s="180"/>
      <c r="D97" s="181" t="s">
        <v>116</v>
      </c>
      <c r="E97" s="182"/>
      <c r="F97" s="182"/>
      <c r="G97" s="182"/>
      <c r="H97" s="182"/>
      <c r="I97" s="182"/>
      <c r="J97" s="183">
        <f>J132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117</v>
      </c>
      <c r="E98" s="188"/>
      <c r="F98" s="188"/>
      <c r="G98" s="188"/>
      <c r="H98" s="188"/>
      <c r="I98" s="188"/>
      <c r="J98" s="189">
        <f>J133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118</v>
      </c>
      <c r="E99" s="188"/>
      <c r="F99" s="188"/>
      <c r="G99" s="188"/>
      <c r="H99" s="188"/>
      <c r="I99" s="188"/>
      <c r="J99" s="189">
        <f>J195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119</v>
      </c>
      <c r="E100" s="188"/>
      <c r="F100" s="188"/>
      <c r="G100" s="188"/>
      <c r="H100" s="188"/>
      <c r="I100" s="188"/>
      <c r="J100" s="189">
        <f>J213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120</v>
      </c>
      <c r="E101" s="188"/>
      <c r="F101" s="188"/>
      <c r="G101" s="188"/>
      <c r="H101" s="188"/>
      <c r="I101" s="188"/>
      <c r="J101" s="189">
        <f>J228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121</v>
      </c>
      <c r="E102" s="188"/>
      <c r="F102" s="188"/>
      <c r="G102" s="188"/>
      <c r="H102" s="188"/>
      <c r="I102" s="188"/>
      <c r="J102" s="189">
        <f>J291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122</v>
      </c>
      <c r="E103" s="188"/>
      <c r="F103" s="188"/>
      <c r="G103" s="188"/>
      <c r="H103" s="188"/>
      <c r="I103" s="188"/>
      <c r="J103" s="189">
        <f>J310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123</v>
      </c>
      <c r="E104" s="188"/>
      <c r="F104" s="188"/>
      <c r="G104" s="188"/>
      <c r="H104" s="188"/>
      <c r="I104" s="188"/>
      <c r="J104" s="189">
        <f>J326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124</v>
      </c>
      <c r="E105" s="188"/>
      <c r="F105" s="188"/>
      <c r="G105" s="188"/>
      <c r="H105" s="188"/>
      <c r="I105" s="188"/>
      <c r="J105" s="189">
        <f>J390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125</v>
      </c>
      <c r="E106" s="188"/>
      <c r="F106" s="188"/>
      <c r="G106" s="188"/>
      <c r="H106" s="188"/>
      <c r="I106" s="188"/>
      <c r="J106" s="189">
        <f>J407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126</v>
      </c>
      <c r="E107" s="182"/>
      <c r="F107" s="182"/>
      <c r="G107" s="182"/>
      <c r="H107" s="182"/>
      <c r="I107" s="182"/>
      <c r="J107" s="183">
        <f>J411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127</v>
      </c>
      <c r="E108" s="188"/>
      <c r="F108" s="188"/>
      <c r="G108" s="188"/>
      <c r="H108" s="188"/>
      <c r="I108" s="188"/>
      <c r="J108" s="189">
        <f>J412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128</v>
      </c>
      <c r="E109" s="188"/>
      <c r="F109" s="188"/>
      <c r="G109" s="188"/>
      <c r="H109" s="188"/>
      <c r="I109" s="188"/>
      <c r="J109" s="189">
        <f>J439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9"/>
      <c r="C110" s="180"/>
      <c r="D110" s="181" t="s">
        <v>129</v>
      </c>
      <c r="E110" s="182"/>
      <c r="F110" s="182"/>
      <c r="G110" s="182"/>
      <c r="H110" s="182"/>
      <c r="I110" s="182"/>
      <c r="J110" s="183">
        <f>J458</f>
        <v>0</v>
      </c>
      <c r="K110" s="180"/>
      <c r="L110" s="18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5"/>
      <c r="C111" s="186"/>
      <c r="D111" s="187" t="s">
        <v>130</v>
      </c>
      <c r="E111" s="188"/>
      <c r="F111" s="188"/>
      <c r="G111" s="188"/>
      <c r="H111" s="188"/>
      <c r="I111" s="188"/>
      <c r="J111" s="189">
        <f>J459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131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6.25" customHeight="1">
      <c r="A121" s="38"/>
      <c r="B121" s="39"/>
      <c r="C121" s="40"/>
      <c r="D121" s="40"/>
      <c r="E121" s="174" t="str">
        <f>E7</f>
        <v>Oprava mostů v úseku České Budějovice-Rožnov – Černý Kříž – 2. etapa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109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 xml:space="preserve">S01-01 - Most  82,887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 xml:space="preserve"> </v>
      </c>
      <c r="G125" s="40"/>
      <c r="H125" s="40"/>
      <c r="I125" s="32" t="s">
        <v>22</v>
      </c>
      <c r="J125" s="79" t="str">
        <f>IF(J12="","",J12)</f>
        <v>13. 5. 2024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E15</f>
        <v>Správa železnic s.o.</v>
      </c>
      <c r="G127" s="40"/>
      <c r="H127" s="40"/>
      <c r="I127" s="32" t="s">
        <v>32</v>
      </c>
      <c r="J127" s="36" t="str">
        <f>E21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30</v>
      </c>
      <c r="D128" s="40"/>
      <c r="E128" s="40"/>
      <c r="F128" s="27" t="str">
        <f>IF(E18="","",E18)</f>
        <v>Vyplň údaj</v>
      </c>
      <c r="G128" s="40"/>
      <c r="H128" s="40"/>
      <c r="I128" s="32" t="s">
        <v>34</v>
      </c>
      <c r="J128" s="36" t="str">
        <f>E24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1"/>
      <c r="B130" s="192"/>
      <c r="C130" s="193" t="s">
        <v>132</v>
      </c>
      <c r="D130" s="194" t="s">
        <v>61</v>
      </c>
      <c r="E130" s="194" t="s">
        <v>57</v>
      </c>
      <c r="F130" s="194" t="s">
        <v>58</v>
      </c>
      <c r="G130" s="194" t="s">
        <v>133</v>
      </c>
      <c r="H130" s="194" t="s">
        <v>134</v>
      </c>
      <c r="I130" s="194" t="s">
        <v>135</v>
      </c>
      <c r="J130" s="195" t="s">
        <v>113</v>
      </c>
      <c r="K130" s="196" t="s">
        <v>136</v>
      </c>
      <c r="L130" s="197"/>
      <c r="M130" s="100" t="s">
        <v>1</v>
      </c>
      <c r="N130" s="101" t="s">
        <v>40</v>
      </c>
      <c r="O130" s="101" t="s">
        <v>137</v>
      </c>
      <c r="P130" s="101" t="s">
        <v>138</v>
      </c>
      <c r="Q130" s="101" t="s">
        <v>139</v>
      </c>
      <c r="R130" s="101" t="s">
        <v>140</v>
      </c>
      <c r="S130" s="101" t="s">
        <v>141</v>
      </c>
      <c r="T130" s="102" t="s">
        <v>142</v>
      </c>
      <c r="U130" s="191"/>
      <c r="V130" s="191"/>
      <c r="W130" s="191"/>
      <c r="X130" s="191"/>
      <c r="Y130" s="191"/>
      <c r="Z130" s="191"/>
      <c r="AA130" s="191"/>
      <c r="AB130" s="191"/>
      <c r="AC130" s="191"/>
      <c r="AD130" s="191"/>
      <c r="AE130" s="191"/>
    </row>
    <row r="131" s="2" customFormat="1" ht="22.8" customHeight="1">
      <c r="A131" s="38"/>
      <c r="B131" s="39"/>
      <c r="C131" s="107" t="s">
        <v>143</v>
      </c>
      <c r="D131" s="40"/>
      <c r="E131" s="40"/>
      <c r="F131" s="40"/>
      <c r="G131" s="40"/>
      <c r="H131" s="40"/>
      <c r="I131" s="40"/>
      <c r="J131" s="198">
        <f>BK131</f>
        <v>0</v>
      </c>
      <c r="K131" s="40"/>
      <c r="L131" s="44"/>
      <c r="M131" s="103"/>
      <c r="N131" s="199"/>
      <c r="O131" s="104"/>
      <c r="P131" s="200">
        <f>P132+P411+P458</f>
        <v>0</v>
      </c>
      <c r="Q131" s="104"/>
      <c r="R131" s="200">
        <f>R132+R411+R458</f>
        <v>301.68937443999994</v>
      </c>
      <c r="S131" s="104"/>
      <c r="T131" s="201">
        <f>T132+T411+T458</f>
        <v>44.399549999999998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75</v>
      </c>
      <c r="AU131" s="17" t="s">
        <v>115</v>
      </c>
      <c r="BK131" s="202">
        <f>BK132+BK411+BK458</f>
        <v>0</v>
      </c>
    </row>
    <row r="132" s="12" customFormat="1" ht="25.92" customHeight="1">
      <c r="A132" s="12"/>
      <c r="B132" s="203"/>
      <c r="C132" s="204"/>
      <c r="D132" s="205" t="s">
        <v>75</v>
      </c>
      <c r="E132" s="206" t="s">
        <v>144</v>
      </c>
      <c r="F132" s="206" t="s">
        <v>145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P133+P195+P213+P228+P291+P310+P326+P390+P407</f>
        <v>0</v>
      </c>
      <c r="Q132" s="211"/>
      <c r="R132" s="212">
        <f>R133+R195+R213+R228+R291+R310+R326+R390+R407</f>
        <v>301.58088403999994</v>
      </c>
      <c r="S132" s="211"/>
      <c r="T132" s="213">
        <f>T133+T195+T213+T228+T291+T310+T326+T390+T407</f>
        <v>44.399549999999998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84</v>
      </c>
      <c r="AT132" s="215" t="s">
        <v>75</v>
      </c>
      <c r="AU132" s="215" t="s">
        <v>76</v>
      </c>
      <c r="AY132" s="214" t="s">
        <v>146</v>
      </c>
      <c r="BK132" s="216">
        <f>BK133+BK195+BK213+BK228+BK291+BK310+BK326+BK390+BK407</f>
        <v>0</v>
      </c>
    </row>
    <row r="133" s="12" customFormat="1" ht="22.8" customHeight="1">
      <c r="A133" s="12"/>
      <c r="B133" s="203"/>
      <c r="C133" s="204"/>
      <c r="D133" s="205" t="s">
        <v>75</v>
      </c>
      <c r="E133" s="217" t="s">
        <v>84</v>
      </c>
      <c r="F133" s="217" t="s">
        <v>147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SUM(P134:P194)</f>
        <v>0</v>
      </c>
      <c r="Q133" s="211"/>
      <c r="R133" s="212">
        <f>SUM(R134:R194)</f>
        <v>159.60999999999999</v>
      </c>
      <c r="S133" s="211"/>
      <c r="T133" s="213">
        <f>SUM(T134:T194)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84</v>
      </c>
      <c r="AT133" s="215" t="s">
        <v>75</v>
      </c>
      <c r="AU133" s="215" t="s">
        <v>84</v>
      </c>
      <c r="AY133" s="214" t="s">
        <v>146</v>
      </c>
      <c r="BK133" s="216">
        <f>SUM(BK134:BK194)</f>
        <v>0</v>
      </c>
    </row>
    <row r="134" s="2" customFormat="1" ht="44.25" customHeight="1">
      <c r="A134" s="38"/>
      <c r="B134" s="39"/>
      <c r="C134" s="219" t="s">
        <v>84</v>
      </c>
      <c r="D134" s="219" t="s">
        <v>148</v>
      </c>
      <c r="E134" s="220" t="s">
        <v>149</v>
      </c>
      <c r="F134" s="221" t="s">
        <v>150</v>
      </c>
      <c r="G134" s="222" t="s">
        <v>151</v>
      </c>
      <c r="H134" s="223">
        <v>48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152</v>
      </c>
      <c r="AT134" s="231" t="s">
        <v>148</v>
      </c>
      <c r="AU134" s="231" t="s">
        <v>86</v>
      </c>
      <c r="AY134" s="17" t="s">
        <v>146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152</v>
      </c>
      <c r="BM134" s="231" t="s">
        <v>153</v>
      </c>
    </row>
    <row r="135" s="13" customFormat="1">
      <c r="A135" s="13"/>
      <c r="B135" s="233"/>
      <c r="C135" s="234"/>
      <c r="D135" s="235" t="s">
        <v>154</v>
      </c>
      <c r="E135" s="236" t="s">
        <v>1</v>
      </c>
      <c r="F135" s="237" t="s">
        <v>155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154</v>
      </c>
      <c r="AU135" s="243" t="s">
        <v>86</v>
      </c>
      <c r="AV135" s="13" t="s">
        <v>84</v>
      </c>
      <c r="AW135" s="13" t="s">
        <v>33</v>
      </c>
      <c r="AX135" s="13" t="s">
        <v>76</v>
      </c>
      <c r="AY135" s="243" t="s">
        <v>146</v>
      </c>
    </row>
    <row r="136" s="14" customFormat="1">
      <c r="A136" s="14"/>
      <c r="B136" s="244"/>
      <c r="C136" s="245"/>
      <c r="D136" s="235" t="s">
        <v>154</v>
      </c>
      <c r="E136" s="246" t="s">
        <v>1</v>
      </c>
      <c r="F136" s="247" t="s">
        <v>156</v>
      </c>
      <c r="G136" s="245"/>
      <c r="H136" s="248">
        <v>48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154</v>
      </c>
      <c r="AU136" s="254" t="s">
        <v>86</v>
      </c>
      <c r="AV136" s="14" t="s">
        <v>86</v>
      </c>
      <c r="AW136" s="14" t="s">
        <v>33</v>
      </c>
      <c r="AX136" s="14" t="s">
        <v>76</v>
      </c>
      <c r="AY136" s="254" t="s">
        <v>146</v>
      </c>
    </row>
    <row r="137" s="15" customFormat="1">
      <c r="A137" s="15"/>
      <c r="B137" s="255"/>
      <c r="C137" s="256"/>
      <c r="D137" s="235" t="s">
        <v>154</v>
      </c>
      <c r="E137" s="257" t="s">
        <v>1</v>
      </c>
      <c r="F137" s="258" t="s">
        <v>157</v>
      </c>
      <c r="G137" s="256"/>
      <c r="H137" s="259">
        <v>48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154</v>
      </c>
      <c r="AU137" s="265" t="s">
        <v>86</v>
      </c>
      <c r="AV137" s="15" t="s">
        <v>152</v>
      </c>
      <c r="AW137" s="15" t="s">
        <v>33</v>
      </c>
      <c r="AX137" s="15" t="s">
        <v>84</v>
      </c>
      <c r="AY137" s="265" t="s">
        <v>146</v>
      </c>
    </row>
    <row r="138" s="2" customFormat="1" ht="24.15" customHeight="1">
      <c r="A138" s="38"/>
      <c r="B138" s="39"/>
      <c r="C138" s="219" t="s">
        <v>86</v>
      </c>
      <c r="D138" s="219" t="s">
        <v>148</v>
      </c>
      <c r="E138" s="220" t="s">
        <v>158</v>
      </c>
      <c r="F138" s="221" t="s">
        <v>159</v>
      </c>
      <c r="G138" s="222" t="s">
        <v>151</v>
      </c>
      <c r="H138" s="223">
        <v>48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152</v>
      </c>
      <c r="AT138" s="231" t="s">
        <v>148</v>
      </c>
      <c r="AU138" s="231" t="s">
        <v>86</v>
      </c>
      <c r="AY138" s="17" t="s">
        <v>146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152</v>
      </c>
      <c r="BM138" s="231" t="s">
        <v>160</v>
      </c>
    </row>
    <row r="139" s="13" customFormat="1">
      <c r="A139" s="13"/>
      <c r="B139" s="233"/>
      <c r="C139" s="234"/>
      <c r="D139" s="235" t="s">
        <v>154</v>
      </c>
      <c r="E139" s="236" t="s">
        <v>1</v>
      </c>
      <c r="F139" s="237" t="s">
        <v>155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154</v>
      </c>
      <c r="AU139" s="243" t="s">
        <v>86</v>
      </c>
      <c r="AV139" s="13" t="s">
        <v>84</v>
      </c>
      <c r="AW139" s="13" t="s">
        <v>33</v>
      </c>
      <c r="AX139" s="13" t="s">
        <v>76</v>
      </c>
      <c r="AY139" s="243" t="s">
        <v>146</v>
      </c>
    </row>
    <row r="140" s="14" customFormat="1">
      <c r="A140" s="14"/>
      <c r="B140" s="244"/>
      <c r="C140" s="245"/>
      <c r="D140" s="235" t="s">
        <v>154</v>
      </c>
      <c r="E140" s="246" t="s">
        <v>1</v>
      </c>
      <c r="F140" s="247" t="s">
        <v>156</v>
      </c>
      <c r="G140" s="245"/>
      <c r="H140" s="248">
        <v>48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154</v>
      </c>
      <c r="AU140" s="254" t="s">
        <v>86</v>
      </c>
      <c r="AV140" s="14" t="s">
        <v>86</v>
      </c>
      <c r="AW140" s="14" t="s">
        <v>33</v>
      </c>
      <c r="AX140" s="14" t="s">
        <v>76</v>
      </c>
      <c r="AY140" s="254" t="s">
        <v>146</v>
      </c>
    </row>
    <row r="141" s="15" customFormat="1">
      <c r="A141" s="15"/>
      <c r="B141" s="255"/>
      <c r="C141" s="256"/>
      <c r="D141" s="235" t="s">
        <v>154</v>
      </c>
      <c r="E141" s="257" t="s">
        <v>1</v>
      </c>
      <c r="F141" s="258" t="s">
        <v>157</v>
      </c>
      <c r="G141" s="256"/>
      <c r="H141" s="259">
        <v>48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154</v>
      </c>
      <c r="AU141" s="265" t="s">
        <v>86</v>
      </c>
      <c r="AV141" s="15" t="s">
        <v>152</v>
      </c>
      <c r="AW141" s="15" t="s">
        <v>33</v>
      </c>
      <c r="AX141" s="15" t="s">
        <v>84</v>
      </c>
      <c r="AY141" s="265" t="s">
        <v>146</v>
      </c>
    </row>
    <row r="142" s="2" customFormat="1" ht="66.75" customHeight="1">
      <c r="A142" s="38"/>
      <c r="B142" s="39"/>
      <c r="C142" s="219" t="s">
        <v>161</v>
      </c>
      <c r="D142" s="219" t="s">
        <v>148</v>
      </c>
      <c r="E142" s="220" t="s">
        <v>162</v>
      </c>
      <c r="F142" s="221" t="s">
        <v>163</v>
      </c>
      <c r="G142" s="222" t="s">
        <v>164</v>
      </c>
      <c r="H142" s="223">
        <v>60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41</v>
      </c>
      <c r="O142" s="91"/>
      <c r="P142" s="229">
        <f>O142*H142</f>
        <v>0</v>
      </c>
      <c r="Q142" s="229">
        <v>0.036900000000000002</v>
      </c>
      <c r="R142" s="229">
        <f>Q142*H142</f>
        <v>2.214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152</v>
      </c>
      <c r="AT142" s="231" t="s">
        <v>148</v>
      </c>
      <c r="AU142" s="231" t="s">
        <v>86</v>
      </c>
      <c r="AY142" s="17" t="s">
        <v>146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152</v>
      </c>
      <c r="BM142" s="231" t="s">
        <v>165</v>
      </c>
    </row>
    <row r="143" s="13" customFormat="1">
      <c r="A143" s="13"/>
      <c r="B143" s="233"/>
      <c r="C143" s="234"/>
      <c r="D143" s="235" t="s">
        <v>154</v>
      </c>
      <c r="E143" s="236" t="s">
        <v>1</v>
      </c>
      <c r="F143" s="237" t="s">
        <v>166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154</v>
      </c>
      <c r="AU143" s="243" t="s">
        <v>86</v>
      </c>
      <c r="AV143" s="13" t="s">
        <v>84</v>
      </c>
      <c r="AW143" s="13" t="s">
        <v>33</v>
      </c>
      <c r="AX143" s="13" t="s">
        <v>76</v>
      </c>
      <c r="AY143" s="243" t="s">
        <v>146</v>
      </c>
    </row>
    <row r="144" s="14" customFormat="1">
      <c r="A144" s="14"/>
      <c r="B144" s="244"/>
      <c r="C144" s="245"/>
      <c r="D144" s="235" t="s">
        <v>154</v>
      </c>
      <c r="E144" s="246" t="s">
        <v>1</v>
      </c>
      <c r="F144" s="247" t="s">
        <v>167</v>
      </c>
      <c r="G144" s="245"/>
      <c r="H144" s="248">
        <v>60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154</v>
      </c>
      <c r="AU144" s="254" t="s">
        <v>86</v>
      </c>
      <c r="AV144" s="14" t="s">
        <v>86</v>
      </c>
      <c r="AW144" s="14" t="s">
        <v>33</v>
      </c>
      <c r="AX144" s="14" t="s">
        <v>76</v>
      </c>
      <c r="AY144" s="254" t="s">
        <v>146</v>
      </c>
    </row>
    <row r="145" s="15" customFormat="1">
      <c r="A145" s="15"/>
      <c r="B145" s="255"/>
      <c r="C145" s="256"/>
      <c r="D145" s="235" t="s">
        <v>154</v>
      </c>
      <c r="E145" s="257" t="s">
        <v>1</v>
      </c>
      <c r="F145" s="258" t="s">
        <v>157</v>
      </c>
      <c r="G145" s="256"/>
      <c r="H145" s="259">
        <v>60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154</v>
      </c>
      <c r="AU145" s="265" t="s">
        <v>86</v>
      </c>
      <c r="AV145" s="15" t="s">
        <v>152</v>
      </c>
      <c r="AW145" s="15" t="s">
        <v>33</v>
      </c>
      <c r="AX145" s="15" t="s">
        <v>84</v>
      </c>
      <c r="AY145" s="265" t="s">
        <v>146</v>
      </c>
    </row>
    <row r="146" s="2" customFormat="1" ht="24.15" customHeight="1">
      <c r="A146" s="38"/>
      <c r="B146" s="39"/>
      <c r="C146" s="219" t="s">
        <v>152</v>
      </c>
      <c r="D146" s="219" t="s">
        <v>148</v>
      </c>
      <c r="E146" s="220" t="s">
        <v>168</v>
      </c>
      <c r="F146" s="221" t="s">
        <v>169</v>
      </c>
      <c r="G146" s="222" t="s">
        <v>151</v>
      </c>
      <c r="H146" s="223">
        <v>14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41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152</v>
      </c>
      <c r="AT146" s="231" t="s">
        <v>148</v>
      </c>
      <c r="AU146" s="231" t="s">
        <v>86</v>
      </c>
      <c r="AY146" s="17" t="s">
        <v>146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152</v>
      </c>
      <c r="BM146" s="231" t="s">
        <v>170</v>
      </c>
    </row>
    <row r="147" s="13" customFormat="1">
      <c r="A147" s="13"/>
      <c r="B147" s="233"/>
      <c r="C147" s="234"/>
      <c r="D147" s="235" t="s">
        <v>154</v>
      </c>
      <c r="E147" s="236" t="s">
        <v>1</v>
      </c>
      <c r="F147" s="237" t="s">
        <v>171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154</v>
      </c>
      <c r="AU147" s="243" t="s">
        <v>86</v>
      </c>
      <c r="AV147" s="13" t="s">
        <v>84</v>
      </c>
      <c r="AW147" s="13" t="s">
        <v>33</v>
      </c>
      <c r="AX147" s="13" t="s">
        <v>76</v>
      </c>
      <c r="AY147" s="243" t="s">
        <v>146</v>
      </c>
    </row>
    <row r="148" s="14" customFormat="1">
      <c r="A148" s="14"/>
      <c r="B148" s="244"/>
      <c r="C148" s="245"/>
      <c r="D148" s="235" t="s">
        <v>154</v>
      </c>
      <c r="E148" s="246" t="s">
        <v>1</v>
      </c>
      <c r="F148" s="247" t="s">
        <v>172</v>
      </c>
      <c r="G148" s="245"/>
      <c r="H148" s="248">
        <v>14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154</v>
      </c>
      <c r="AU148" s="254" t="s">
        <v>86</v>
      </c>
      <c r="AV148" s="14" t="s">
        <v>86</v>
      </c>
      <c r="AW148" s="14" t="s">
        <v>33</v>
      </c>
      <c r="AX148" s="14" t="s">
        <v>76</v>
      </c>
      <c r="AY148" s="254" t="s">
        <v>146</v>
      </c>
    </row>
    <row r="149" s="15" customFormat="1">
      <c r="A149" s="15"/>
      <c r="B149" s="255"/>
      <c r="C149" s="256"/>
      <c r="D149" s="235" t="s">
        <v>154</v>
      </c>
      <c r="E149" s="257" t="s">
        <v>1</v>
      </c>
      <c r="F149" s="258" t="s">
        <v>157</v>
      </c>
      <c r="G149" s="256"/>
      <c r="H149" s="259">
        <v>14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5" t="s">
        <v>154</v>
      </c>
      <c r="AU149" s="265" t="s">
        <v>86</v>
      </c>
      <c r="AV149" s="15" t="s">
        <v>152</v>
      </c>
      <c r="AW149" s="15" t="s">
        <v>33</v>
      </c>
      <c r="AX149" s="15" t="s">
        <v>84</v>
      </c>
      <c r="AY149" s="265" t="s">
        <v>146</v>
      </c>
    </row>
    <row r="150" s="2" customFormat="1" ht="37.8" customHeight="1">
      <c r="A150" s="38"/>
      <c r="B150" s="39"/>
      <c r="C150" s="219" t="s">
        <v>173</v>
      </c>
      <c r="D150" s="219" t="s">
        <v>148</v>
      </c>
      <c r="E150" s="220" t="s">
        <v>174</v>
      </c>
      <c r="F150" s="221" t="s">
        <v>175</v>
      </c>
      <c r="G150" s="222" t="s">
        <v>176</v>
      </c>
      <c r="H150" s="223">
        <v>134.44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41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152</v>
      </c>
      <c r="AT150" s="231" t="s">
        <v>148</v>
      </c>
      <c r="AU150" s="231" t="s">
        <v>86</v>
      </c>
      <c r="AY150" s="17" t="s">
        <v>146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152</v>
      </c>
      <c r="BM150" s="231" t="s">
        <v>177</v>
      </c>
    </row>
    <row r="151" s="13" customFormat="1">
      <c r="A151" s="13"/>
      <c r="B151" s="233"/>
      <c r="C151" s="234"/>
      <c r="D151" s="235" t="s">
        <v>154</v>
      </c>
      <c r="E151" s="236" t="s">
        <v>1</v>
      </c>
      <c r="F151" s="237" t="s">
        <v>178</v>
      </c>
      <c r="G151" s="234"/>
      <c r="H151" s="236" t="s">
        <v>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154</v>
      </c>
      <c r="AU151" s="243" t="s">
        <v>86</v>
      </c>
      <c r="AV151" s="13" t="s">
        <v>84</v>
      </c>
      <c r="AW151" s="13" t="s">
        <v>33</v>
      </c>
      <c r="AX151" s="13" t="s">
        <v>76</v>
      </c>
      <c r="AY151" s="243" t="s">
        <v>146</v>
      </c>
    </row>
    <row r="152" s="13" customFormat="1">
      <c r="A152" s="13"/>
      <c r="B152" s="233"/>
      <c r="C152" s="234"/>
      <c r="D152" s="235" t="s">
        <v>154</v>
      </c>
      <c r="E152" s="236" t="s">
        <v>1</v>
      </c>
      <c r="F152" s="237" t="s">
        <v>179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154</v>
      </c>
      <c r="AU152" s="243" t="s">
        <v>86</v>
      </c>
      <c r="AV152" s="13" t="s">
        <v>84</v>
      </c>
      <c r="AW152" s="13" t="s">
        <v>33</v>
      </c>
      <c r="AX152" s="13" t="s">
        <v>76</v>
      </c>
      <c r="AY152" s="243" t="s">
        <v>146</v>
      </c>
    </row>
    <row r="153" s="14" customFormat="1">
      <c r="A153" s="14"/>
      <c r="B153" s="244"/>
      <c r="C153" s="245"/>
      <c r="D153" s="235" t="s">
        <v>154</v>
      </c>
      <c r="E153" s="246" t="s">
        <v>1</v>
      </c>
      <c r="F153" s="247" t="s">
        <v>180</v>
      </c>
      <c r="G153" s="245"/>
      <c r="H153" s="248">
        <v>60.630000000000003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154</v>
      </c>
      <c r="AU153" s="254" t="s">
        <v>86</v>
      </c>
      <c r="AV153" s="14" t="s">
        <v>86</v>
      </c>
      <c r="AW153" s="14" t="s">
        <v>33</v>
      </c>
      <c r="AX153" s="14" t="s">
        <v>76</v>
      </c>
      <c r="AY153" s="254" t="s">
        <v>146</v>
      </c>
    </row>
    <row r="154" s="13" customFormat="1">
      <c r="A154" s="13"/>
      <c r="B154" s="233"/>
      <c r="C154" s="234"/>
      <c r="D154" s="235" t="s">
        <v>154</v>
      </c>
      <c r="E154" s="236" t="s">
        <v>1</v>
      </c>
      <c r="F154" s="237" t="s">
        <v>181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154</v>
      </c>
      <c r="AU154" s="243" t="s">
        <v>86</v>
      </c>
      <c r="AV154" s="13" t="s">
        <v>84</v>
      </c>
      <c r="AW154" s="13" t="s">
        <v>33</v>
      </c>
      <c r="AX154" s="13" t="s">
        <v>76</v>
      </c>
      <c r="AY154" s="243" t="s">
        <v>146</v>
      </c>
    </row>
    <row r="155" s="14" customFormat="1">
      <c r="A155" s="14"/>
      <c r="B155" s="244"/>
      <c r="C155" s="245"/>
      <c r="D155" s="235" t="s">
        <v>154</v>
      </c>
      <c r="E155" s="246" t="s">
        <v>1</v>
      </c>
      <c r="F155" s="247" t="s">
        <v>182</v>
      </c>
      <c r="G155" s="245"/>
      <c r="H155" s="248">
        <v>66.219999999999999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154</v>
      </c>
      <c r="AU155" s="254" t="s">
        <v>86</v>
      </c>
      <c r="AV155" s="14" t="s">
        <v>86</v>
      </c>
      <c r="AW155" s="14" t="s">
        <v>33</v>
      </c>
      <c r="AX155" s="14" t="s">
        <v>76</v>
      </c>
      <c r="AY155" s="254" t="s">
        <v>146</v>
      </c>
    </row>
    <row r="156" s="13" customFormat="1">
      <c r="A156" s="13"/>
      <c r="B156" s="233"/>
      <c r="C156" s="234"/>
      <c r="D156" s="235" t="s">
        <v>154</v>
      </c>
      <c r="E156" s="236" t="s">
        <v>1</v>
      </c>
      <c r="F156" s="237" t="s">
        <v>183</v>
      </c>
      <c r="G156" s="234"/>
      <c r="H156" s="236" t="s">
        <v>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154</v>
      </c>
      <c r="AU156" s="243" t="s">
        <v>86</v>
      </c>
      <c r="AV156" s="13" t="s">
        <v>84</v>
      </c>
      <c r="AW156" s="13" t="s">
        <v>33</v>
      </c>
      <c r="AX156" s="13" t="s">
        <v>76</v>
      </c>
      <c r="AY156" s="243" t="s">
        <v>146</v>
      </c>
    </row>
    <row r="157" s="14" customFormat="1">
      <c r="A157" s="14"/>
      <c r="B157" s="244"/>
      <c r="C157" s="245"/>
      <c r="D157" s="235" t="s">
        <v>154</v>
      </c>
      <c r="E157" s="246" t="s">
        <v>1</v>
      </c>
      <c r="F157" s="247" t="s">
        <v>184</v>
      </c>
      <c r="G157" s="245"/>
      <c r="H157" s="248">
        <v>7.5899999999999999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154</v>
      </c>
      <c r="AU157" s="254" t="s">
        <v>86</v>
      </c>
      <c r="AV157" s="14" t="s">
        <v>86</v>
      </c>
      <c r="AW157" s="14" t="s">
        <v>33</v>
      </c>
      <c r="AX157" s="14" t="s">
        <v>76</v>
      </c>
      <c r="AY157" s="254" t="s">
        <v>146</v>
      </c>
    </row>
    <row r="158" s="15" customFormat="1">
      <c r="A158" s="15"/>
      <c r="B158" s="255"/>
      <c r="C158" s="256"/>
      <c r="D158" s="235" t="s">
        <v>154</v>
      </c>
      <c r="E158" s="257" t="s">
        <v>1</v>
      </c>
      <c r="F158" s="258" t="s">
        <v>157</v>
      </c>
      <c r="G158" s="256"/>
      <c r="H158" s="259">
        <v>134.44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5" t="s">
        <v>154</v>
      </c>
      <c r="AU158" s="265" t="s">
        <v>86</v>
      </c>
      <c r="AV158" s="15" t="s">
        <v>152</v>
      </c>
      <c r="AW158" s="15" t="s">
        <v>33</v>
      </c>
      <c r="AX158" s="15" t="s">
        <v>84</v>
      </c>
      <c r="AY158" s="265" t="s">
        <v>146</v>
      </c>
    </row>
    <row r="159" s="2" customFormat="1" ht="49.05" customHeight="1">
      <c r="A159" s="38"/>
      <c r="B159" s="39"/>
      <c r="C159" s="219" t="s">
        <v>185</v>
      </c>
      <c r="D159" s="219" t="s">
        <v>148</v>
      </c>
      <c r="E159" s="220" t="s">
        <v>186</v>
      </c>
      <c r="F159" s="221" t="s">
        <v>187</v>
      </c>
      <c r="G159" s="222" t="s">
        <v>188</v>
      </c>
      <c r="H159" s="223">
        <v>269.69200000000001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41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152</v>
      </c>
      <c r="AT159" s="231" t="s">
        <v>148</v>
      </c>
      <c r="AU159" s="231" t="s">
        <v>86</v>
      </c>
      <c r="AY159" s="17" t="s">
        <v>146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84</v>
      </c>
      <c r="BK159" s="232">
        <f>ROUND(I159*H159,2)</f>
        <v>0</v>
      </c>
      <c r="BL159" s="17" t="s">
        <v>152</v>
      </c>
      <c r="BM159" s="231" t="s">
        <v>189</v>
      </c>
    </row>
    <row r="160" s="13" customFormat="1">
      <c r="A160" s="13"/>
      <c r="B160" s="233"/>
      <c r="C160" s="234"/>
      <c r="D160" s="235" t="s">
        <v>154</v>
      </c>
      <c r="E160" s="236" t="s">
        <v>1</v>
      </c>
      <c r="F160" s="237" t="s">
        <v>190</v>
      </c>
      <c r="G160" s="234"/>
      <c r="H160" s="236" t="s">
        <v>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154</v>
      </c>
      <c r="AU160" s="243" t="s">
        <v>86</v>
      </c>
      <c r="AV160" s="13" t="s">
        <v>84</v>
      </c>
      <c r="AW160" s="13" t="s">
        <v>33</v>
      </c>
      <c r="AX160" s="13" t="s">
        <v>76</v>
      </c>
      <c r="AY160" s="243" t="s">
        <v>146</v>
      </c>
    </row>
    <row r="161" s="14" customFormat="1">
      <c r="A161" s="14"/>
      <c r="B161" s="244"/>
      <c r="C161" s="245"/>
      <c r="D161" s="235" t="s">
        <v>154</v>
      </c>
      <c r="E161" s="246" t="s">
        <v>1</v>
      </c>
      <c r="F161" s="247" t="s">
        <v>191</v>
      </c>
      <c r="G161" s="245"/>
      <c r="H161" s="248">
        <v>241.99199999999999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154</v>
      </c>
      <c r="AU161" s="254" t="s">
        <v>86</v>
      </c>
      <c r="AV161" s="14" t="s">
        <v>86</v>
      </c>
      <c r="AW161" s="14" t="s">
        <v>33</v>
      </c>
      <c r="AX161" s="14" t="s">
        <v>76</v>
      </c>
      <c r="AY161" s="254" t="s">
        <v>146</v>
      </c>
    </row>
    <row r="162" s="13" customFormat="1">
      <c r="A162" s="13"/>
      <c r="B162" s="233"/>
      <c r="C162" s="234"/>
      <c r="D162" s="235" t="s">
        <v>154</v>
      </c>
      <c r="E162" s="236" t="s">
        <v>1</v>
      </c>
      <c r="F162" s="237" t="s">
        <v>192</v>
      </c>
      <c r="G162" s="234"/>
      <c r="H162" s="236" t="s">
        <v>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154</v>
      </c>
      <c r="AU162" s="243" t="s">
        <v>86</v>
      </c>
      <c r="AV162" s="13" t="s">
        <v>84</v>
      </c>
      <c r="AW162" s="13" t="s">
        <v>33</v>
      </c>
      <c r="AX162" s="13" t="s">
        <v>76</v>
      </c>
      <c r="AY162" s="243" t="s">
        <v>146</v>
      </c>
    </row>
    <row r="163" s="14" customFormat="1">
      <c r="A163" s="14"/>
      <c r="B163" s="244"/>
      <c r="C163" s="245"/>
      <c r="D163" s="235" t="s">
        <v>154</v>
      </c>
      <c r="E163" s="246" t="s">
        <v>1</v>
      </c>
      <c r="F163" s="247" t="s">
        <v>193</v>
      </c>
      <c r="G163" s="245"/>
      <c r="H163" s="248">
        <v>27.699999999999999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154</v>
      </c>
      <c r="AU163" s="254" t="s">
        <v>86</v>
      </c>
      <c r="AV163" s="14" t="s">
        <v>86</v>
      </c>
      <c r="AW163" s="14" t="s">
        <v>33</v>
      </c>
      <c r="AX163" s="14" t="s">
        <v>76</v>
      </c>
      <c r="AY163" s="254" t="s">
        <v>146</v>
      </c>
    </row>
    <row r="164" s="15" customFormat="1">
      <c r="A164" s="15"/>
      <c r="B164" s="255"/>
      <c r="C164" s="256"/>
      <c r="D164" s="235" t="s">
        <v>154</v>
      </c>
      <c r="E164" s="257" t="s">
        <v>1</v>
      </c>
      <c r="F164" s="258" t="s">
        <v>157</v>
      </c>
      <c r="G164" s="256"/>
      <c r="H164" s="259">
        <v>269.69200000000001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5" t="s">
        <v>154</v>
      </c>
      <c r="AU164" s="265" t="s">
        <v>86</v>
      </c>
      <c r="AV164" s="15" t="s">
        <v>152</v>
      </c>
      <c r="AW164" s="15" t="s">
        <v>33</v>
      </c>
      <c r="AX164" s="15" t="s">
        <v>84</v>
      </c>
      <c r="AY164" s="265" t="s">
        <v>146</v>
      </c>
    </row>
    <row r="165" s="2" customFormat="1" ht="62.7" customHeight="1">
      <c r="A165" s="38"/>
      <c r="B165" s="39"/>
      <c r="C165" s="219" t="s">
        <v>194</v>
      </c>
      <c r="D165" s="219" t="s">
        <v>148</v>
      </c>
      <c r="E165" s="220" t="s">
        <v>195</v>
      </c>
      <c r="F165" s="221" t="s">
        <v>196</v>
      </c>
      <c r="G165" s="222" t="s">
        <v>176</v>
      </c>
      <c r="H165" s="223">
        <v>134.44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41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152</v>
      </c>
      <c r="AT165" s="231" t="s">
        <v>148</v>
      </c>
      <c r="AU165" s="231" t="s">
        <v>86</v>
      </c>
      <c r="AY165" s="17" t="s">
        <v>146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84</v>
      </c>
      <c r="BK165" s="232">
        <f>ROUND(I165*H165,2)</f>
        <v>0</v>
      </c>
      <c r="BL165" s="17" t="s">
        <v>152</v>
      </c>
      <c r="BM165" s="231" t="s">
        <v>197</v>
      </c>
    </row>
    <row r="166" s="2" customFormat="1">
      <c r="A166" s="38"/>
      <c r="B166" s="39"/>
      <c r="C166" s="40"/>
      <c r="D166" s="235" t="s">
        <v>198</v>
      </c>
      <c r="E166" s="40"/>
      <c r="F166" s="266" t="s">
        <v>199</v>
      </c>
      <c r="G166" s="40"/>
      <c r="H166" s="40"/>
      <c r="I166" s="267"/>
      <c r="J166" s="40"/>
      <c r="K166" s="40"/>
      <c r="L166" s="44"/>
      <c r="M166" s="268"/>
      <c r="N166" s="269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198</v>
      </c>
      <c r="AU166" s="17" t="s">
        <v>86</v>
      </c>
    </row>
    <row r="167" s="14" customFormat="1">
      <c r="A167" s="14"/>
      <c r="B167" s="244"/>
      <c r="C167" s="245"/>
      <c r="D167" s="235" t="s">
        <v>154</v>
      </c>
      <c r="E167" s="246" t="s">
        <v>1</v>
      </c>
      <c r="F167" s="247" t="s">
        <v>200</v>
      </c>
      <c r="G167" s="245"/>
      <c r="H167" s="248">
        <v>134.44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154</v>
      </c>
      <c r="AU167" s="254" t="s">
        <v>86</v>
      </c>
      <c r="AV167" s="14" t="s">
        <v>86</v>
      </c>
      <c r="AW167" s="14" t="s">
        <v>33</v>
      </c>
      <c r="AX167" s="14" t="s">
        <v>76</v>
      </c>
      <c r="AY167" s="254" t="s">
        <v>146</v>
      </c>
    </row>
    <row r="168" s="15" customFormat="1">
      <c r="A168" s="15"/>
      <c r="B168" s="255"/>
      <c r="C168" s="256"/>
      <c r="D168" s="235" t="s">
        <v>154</v>
      </c>
      <c r="E168" s="257" t="s">
        <v>1</v>
      </c>
      <c r="F168" s="258" t="s">
        <v>157</v>
      </c>
      <c r="G168" s="256"/>
      <c r="H168" s="259">
        <v>134.44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5" t="s">
        <v>154</v>
      </c>
      <c r="AU168" s="265" t="s">
        <v>86</v>
      </c>
      <c r="AV168" s="15" t="s">
        <v>152</v>
      </c>
      <c r="AW168" s="15" t="s">
        <v>33</v>
      </c>
      <c r="AX168" s="15" t="s">
        <v>84</v>
      </c>
      <c r="AY168" s="265" t="s">
        <v>146</v>
      </c>
    </row>
    <row r="169" s="2" customFormat="1" ht="66.75" customHeight="1">
      <c r="A169" s="38"/>
      <c r="B169" s="39"/>
      <c r="C169" s="219" t="s">
        <v>201</v>
      </c>
      <c r="D169" s="219" t="s">
        <v>148</v>
      </c>
      <c r="E169" s="220" t="s">
        <v>202</v>
      </c>
      <c r="F169" s="221" t="s">
        <v>203</v>
      </c>
      <c r="G169" s="222" t="s">
        <v>176</v>
      </c>
      <c r="H169" s="223">
        <v>4705.3999999999996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41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152</v>
      </c>
      <c r="AT169" s="231" t="s">
        <v>148</v>
      </c>
      <c r="AU169" s="231" t="s">
        <v>86</v>
      </c>
      <c r="AY169" s="17" t="s">
        <v>146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84</v>
      </c>
      <c r="BK169" s="232">
        <f>ROUND(I169*H169,2)</f>
        <v>0</v>
      </c>
      <c r="BL169" s="17" t="s">
        <v>152</v>
      </c>
      <c r="BM169" s="231" t="s">
        <v>204</v>
      </c>
    </row>
    <row r="170" s="2" customFormat="1">
      <c r="A170" s="38"/>
      <c r="B170" s="39"/>
      <c r="C170" s="40"/>
      <c r="D170" s="235" t="s">
        <v>198</v>
      </c>
      <c r="E170" s="40"/>
      <c r="F170" s="266" t="s">
        <v>205</v>
      </c>
      <c r="G170" s="40"/>
      <c r="H170" s="40"/>
      <c r="I170" s="267"/>
      <c r="J170" s="40"/>
      <c r="K170" s="40"/>
      <c r="L170" s="44"/>
      <c r="M170" s="268"/>
      <c r="N170" s="269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198</v>
      </c>
      <c r="AU170" s="17" t="s">
        <v>86</v>
      </c>
    </row>
    <row r="171" s="14" customFormat="1">
      <c r="A171" s="14"/>
      <c r="B171" s="244"/>
      <c r="C171" s="245"/>
      <c r="D171" s="235" t="s">
        <v>154</v>
      </c>
      <c r="E171" s="246" t="s">
        <v>1</v>
      </c>
      <c r="F171" s="247" t="s">
        <v>206</v>
      </c>
      <c r="G171" s="245"/>
      <c r="H171" s="248">
        <v>4705.3999999999996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154</v>
      </c>
      <c r="AU171" s="254" t="s">
        <v>86</v>
      </c>
      <c r="AV171" s="14" t="s">
        <v>86</v>
      </c>
      <c r="AW171" s="14" t="s">
        <v>33</v>
      </c>
      <c r="AX171" s="14" t="s">
        <v>76</v>
      </c>
      <c r="AY171" s="254" t="s">
        <v>146</v>
      </c>
    </row>
    <row r="172" s="15" customFormat="1">
      <c r="A172" s="15"/>
      <c r="B172" s="255"/>
      <c r="C172" s="256"/>
      <c r="D172" s="235" t="s">
        <v>154</v>
      </c>
      <c r="E172" s="257" t="s">
        <v>1</v>
      </c>
      <c r="F172" s="258" t="s">
        <v>157</v>
      </c>
      <c r="G172" s="256"/>
      <c r="H172" s="259">
        <v>4705.3999999999996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5" t="s">
        <v>154</v>
      </c>
      <c r="AU172" s="265" t="s">
        <v>86</v>
      </c>
      <c r="AV172" s="15" t="s">
        <v>152</v>
      </c>
      <c r="AW172" s="15" t="s">
        <v>33</v>
      </c>
      <c r="AX172" s="15" t="s">
        <v>84</v>
      </c>
      <c r="AY172" s="265" t="s">
        <v>146</v>
      </c>
    </row>
    <row r="173" s="2" customFormat="1" ht="62.7" customHeight="1">
      <c r="A173" s="38"/>
      <c r="B173" s="39"/>
      <c r="C173" s="219" t="s">
        <v>207</v>
      </c>
      <c r="D173" s="219" t="s">
        <v>148</v>
      </c>
      <c r="E173" s="220" t="s">
        <v>208</v>
      </c>
      <c r="F173" s="221" t="s">
        <v>209</v>
      </c>
      <c r="G173" s="222" t="s">
        <v>176</v>
      </c>
      <c r="H173" s="223">
        <v>5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41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152</v>
      </c>
      <c r="AT173" s="231" t="s">
        <v>148</v>
      </c>
      <c r="AU173" s="231" t="s">
        <v>86</v>
      </c>
      <c r="AY173" s="17" t="s">
        <v>146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84</v>
      </c>
      <c r="BK173" s="232">
        <f>ROUND(I173*H173,2)</f>
        <v>0</v>
      </c>
      <c r="BL173" s="17" t="s">
        <v>152</v>
      </c>
      <c r="BM173" s="231" t="s">
        <v>210</v>
      </c>
    </row>
    <row r="174" s="2" customFormat="1">
      <c r="A174" s="38"/>
      <c r="B174" s="39"/>
      <c r="C174" s="40"/>
      <c r="D174" s="235" t="s">
        <v>198</v>
      </c>
      <c r="E174" s="40"/>
      <c r="F174" s="266" t="s">
        <v>211</v>
      </c>
      <c r="G174" s="40"/>
      <c r="H174" s="40"/>
      <c r="I174" s="267"/>
      <c r="J174" s="40"/>
      <c r="K174" s="40"/>
      <c r="L174" s="44"/>
      <c r="M174" s="268"/>
      <c r="N174" s="269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198</v>
      </c>
      <c r="AU174" s="17" t="s">
        <v>86</v>
      </c>
    </row>
    <row r="175" s="14" customFormat="1">
      <c r="A175" s="14"/>
      <c r="B175" s="244"/>
      <c r="C175" s="245"/>
      <c r="D175" s="235" t="s">
        <v>154</v>
      </c>
      <c r="E175" s="246" t="s">
        <v>1</v>
      </c>
      <c r="F175" s="247" t="s">
        <v>173</v>
      </c>
      <c r="G175" s="245"/>
      <c r="H175" s="248">
        <v>5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154</v>
      </c>
      <c r="AU175" s="254" t="s">
        <v>86</v>
      </c>
      <c r="AV175" s="14" t="s">
        <v>86</v>
      </c>
      <c r="AW175" s="14" t="s">
        <v>33</v>
      </c>
      <c r="AX175" s="14" t="s">
        <v>76</v>
      </c>
      <c r="AY175" s="254" t="s">
        <v>146</v>
      </c>
    </row>
    <row r="176" s="15" customFormat="1">
      <c r="A176" s="15"/>
      <c r="B176" s="255"/>
      <c r="C176" s="256"/>
      <c r="D176" s="235" t="s">
        <v>154</v>
      </c>
      <c r="E176" s="257" t="s">
        <v>1</v>
      </c>
      <c r="F176" s="258" t="s">
        <v>157</v>
      </c>
      <c r="G176" s="256"/>
      <c r="H176" s="259">
        <v>5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5" t="s">
        <v>154</v>
      </c>
      <c r="AU176" s="265" t="s">
        <v>86</v>
      </c>
      <c r="AV176" s="15" t="s">
        <v>152</v>
      </c>
      <c r="AW176" s="15" t="s">
        <v>33</v>
      </c>
      <c r="AX176" s="15" t="s">
        <v>84</v>
      </c>
      <c r="AY176" s="265" t="s">
        <v>146</v>
      </c>
    </row>
    <row r="177" s="2" customFormat="1" ht="44.25" customHeight="1">
      <c r="A177" s="38"/>
      <c r="B177" s="39"/>
      <c r="C177" s="219" t="s">
        <v>212</v>
      </c>
      <c r="D177" s="219" t="s">
        <v>148</v>
      </c>
      <c r="E177" s="220" t="s">
        <v>213</v>
      </c>
      <c r="F177" s="221" t="s">
        <v>214</v>
      </c>
      <c r="G177" s="222" t="s">
        <v>188</v>
      </c>
      <c r="H177" s="223">
        <v>241.99199999999999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41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152</v>
      </c>
      <c r="AT177" s="231" t="s">
        <v>148</v>
      </c>
      <c r="AU177" s="231" t="s">
        <v>86</v>
      </c>
      <c r="AY177" s="17" t="s">
        <v>146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84</v>
      </c>
      <c r="BK177" s="232">
        <f>ROUND(I177*H177,2)</f>
        <v>0</v>
      </c>
      <c r="BL177" s="17" t="s">
        <v>152</v>
      </c>
      <c r="BM177" s="231" t="s">
        <v>215</v>
      </c>
    </row>
    <row r="178" s="2" customFormat="1">
      <c r="A178" s="38"/>
      <c r="B178" s="39"/>
      <c r="C178" s="40"/>
      <c r="D178" s="235" t="s">
        <v>198</v>
      </c>
      <c r="E178" s="40"/>
      <c r="F178" s="266" t="s">
        <v>216</v>
      </c>
      <c r="G178" s="40"/>
      <c r="H178" s="40"/>
      <c r="I178" s="267"/>
      <c r="J178" s="40"/>
      <c r="K178" s="40"/>
      <c r="L178" s="44"/>
      <c r="M178" s="268"/>
      <c r="N178" s="269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198</v>
      </c>
      <c r="AU178" s="17" t="s">
        <v>86</v>
      </c>
    </row>
    <row r="179" s="14" customFormat="1">
      <c r="A179" s="14"/>
      <c r="B179" s="244"/>
      <c r="C179" s="245"/>
      <c r="D179" s="235" t="s">
        <v>154</v>
      </c>
      <c r="E179" s="246" t="s">
        <v>1</v>
      </c>
      <c r="F179" s="247" t="s">
        <v>191</v>
      </c>
      <c r="G179" s="245"/>
      <c r="H179" s="248">
        <v>241.99199999999999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154</v>
      </c>
      <c r="AU179" s="254" t="s">
        <v>86</v>
      </c>
      <c r="AV179" s="14" t="s">
        <v>86</v>
      </c>
      <c r="AW179" s="14" t="s">
        <v>33</v>
      </c>
      <c r="AX179" s="14" t="s">
        <v>76</v>
      </c>
      <c r="AY179" s="254" t="s">
        <v>146</v>
      </c>
    </row>
    <row r="180" s="15" customFormat="1">
      <c r="A180" s="15"/>
      <c r="B180" s="255"/>
      <c r="C180" s="256"/>
      <c r="D180" s="235" t="s">
        <v>154</v>
      </c>
      <c r="E180" s="257" t="s">
        <v>1</v>
      </c>
      <c r="F180" s="258" t="s">
        <v>157</v>
      </c>
      <c r="G180" s="256"/>
      <c r="H180" s="259">
        <v>241.99199999999999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5" t="s">
        <v>154</v>
      </c>
      <c r="AU180" s="265" t="s">
        <v>86</v>
      </c>
      <c r="AV180" s="15" t="s">
        <v>152</v>
      </c>
      <c r="AW180" s="15" t="s">
        <v>33</v>
      </c>
      <c r="AX180" s="15" t="s">
        <v>84</v>
      </c>
      <c r="AY180" s="265" t="s">
        <v>146</v>
      </c>
    </row>
    <row r="181" s="2" customFormat="1" ht="24.15" customHeight="1">
      <c r="A181" s="38"/>
      <c r="B181" s="39"/>
      <c r="C181" s="219" t="s">
        <v>217</v>
      </c>
      <c r="D181" s="219" t="s">
        <v>148</v>
      </c>
      <c r="E181" s="220" t="s">
        <v>218</v>
      </c>
      <c r="F181" s="221" t="s">
        <v>219</v>
      </c>
      <c r="G181" s="222" t="s">
        <v>176</v>
      </c>
      <c r="H181" s="223">
        <v>82.840000000000003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41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152</v>
      </c>
      <c r="AT181" s="231" t="s">
        <v>148</v>
      </c>
      <c r="AU181" s="231" t="s">
        <v>86</v>
      </c>
      <c r="AY181" s="17" t="s">
        <v>146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84</v>
      </c>
      <c r="BK181" s="232">
        <f>ROUND(I181*H181,2)</f>
        <v>0</v>
      </c>
      <c r="BL181" s="17" t="s">
        <v>152</v>
      </c>
      <c r="BM181" s="231" t="s">
        <v>220</v>
      </c>
    </row>
    <row r="182" s="13" customFormat="1">
      <c r="A182" s="13"/>
      <c r="B182" s="233"/>
      <c r="C182" s="234"/>
      <c r="D182" s="235" t="s">
        <v>154</v>
      </c>
      <c r="E182" s="236" t="s">
        <v>1</v>
      </c>
      <c r="F182" s="237" t="s">
        <v>221</v>
      </c>
      <c r="G182" s="234"/>
      <c r="H182" s="236" t="s">
        <v>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154</v>
      </c>
      <c r="AU182" s="243" t="s">
        <v>86</v>
      </c>
      <c r="AV182" s="13" t="s">
        <v>84</v>
      </c>
      <c r="AW182" s="13" t="s">
        <v>33</v>
      </c>
      <c r="AX182" s="13" t="s">
        <v>76</v>
      </c>
      <c r="AY182" s="243" t="s">
        <v>146</v>
      </c>
    </row>
    <row r="183" s="13" customFormat="1">
      <c r="A183" s="13"/>
      <c r="B183" s="233"/>
      <c r="C183" s="234"/>
      <c r="D183" s="235" t="s">
        <v>154</v>
      </c>
      <c r="E183" s="236" t="s">
        <v>1</v>
      </c>
      <c r="F183" s="237" t="s">
        <v>178</v>
      </c>
      <c r="G183" s="234"/>
      <c r="H183" s="236" t="s">
        <v>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154</v>
      </c>
      <c r="AU183" s="243" t="s">
        <v>86</v>
      </c>
      <c r="AV183" s="13" t="s">
        <v>84</v>
      </c>
      <c r="AW183" s="13" t="s">
        <v>33</v>
      </c>
      <c r="AX183" s="13" t="s">
        <v>76</v>
      </c>
      <c r="AY183" s="243" t="s">
        <v>146</v>
      </c>
    </row>
    <row r="184" s="13" customFormat="1">
      <c r="A184" s="13"/>
      <c r="B184" s="233"/>
      <c r="C184" s="234"/>
      <c r="D184" s="235" t="s">
        <v>154</v>
      </c>
      <c r="E184" s="236" t="s">
        <v>1</v>
      </c>
      <c r="F184" s="237" t="s">
        <v>179</v>
      </c>
      <c r="G184" s="234"/>
      <c r="H184" s="236" t="s">
        <v>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154</v>
      </c>
      <c r="AU184" s="243" t="s">
        <v>86</v>
      </c>
      <c r="AV184" s="13" t="s">
        <v>84</v>
      </c>
      <c r="AW184" s="13" t="s">
        <v>33</v>
      </c>
      <c r="AX184" s="13" t="s">
        <v>76</v>
      </c>
      <c r="AY184" s="243" t="s">
        <v>146</v>
      </c>
    </row>
    <row r="185" s="14" customFormat="1">
      <c r="A185" s="14"/>
      <c r="B185" s="244"/>
      <c r="C185" s="245"/>
      <c r="D185" s="235" t="s">
        <v>154</v>
      </c>
      <c r="E185" s="246" t="s">
        <v>1</v>
      </c>
      <c r="F185" s="247" t="s">
        <v>222</v>
      </c>
      <c r="G185" s="245"/>
      <c r="H185" s="248">
        <v>41.799999999999997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154</v>
      </c>
      <c r="AU185" s="254" t="s">
        <v>86</v>
      </c>
      <c r="AV185" s="14" t="s">
        <v>86</v>
      </c>
      <c r="AW185" s="14" t="s">
        <v>33</v>
      </c>
      <c r="AX185" s="14" t="s">
        <v>76</v>
      </c>
      <c r="AY185" s="254" t="s">
        <v>146</v>
      </c>
    </row>
    <row r="186" s="13" customFormat="1">
      <c r="A186" s="13"/>
      <c r="B186" s="233"/>
      <c r="C186" s="234"/>
      <c r="D186" s="235" t="s">
        <v>154</v>
      </c>
      <c r="E186" s="236" t="s">
        <v>1</v>
      </c>
      <c r="F186" s="237" t="s">
        <v>223</v>
      </c>
      <c r="G186" s="234"/>
      <c r="H186" s="236" t="s">
        <v>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154</v>
      </c>
      <c r="AU186" s="243" t="s">
        <v>86</v>
      </c>
      <c r="AV186" s="13" t="s">
        <v>84</v>
      </c>
      <c r="AW186" s="13" t="s">
        <v>33</v>
      </c>
      <c r="AX186" s="13" t="s">
        <v>76</v>
      </c>
      <c r="AY186" s="243" t="s">
        <v>146</v>
      </c>
    </row>
    <row r="187" s="14" customFormat="1">
      <c r="A187" s="14"/>
      <c r="B187" s="244"/>
      <c r="C187" s="245"/>
      <c r="D187" s="235" t="s">
        <v>154</v>
      </c>
      <c r="E187" s="246" t="s">
        <v>1</v>
      </c>
      <c r="F187" s="247" t="s">
        <v>224</v>
      </c>
      <c r="G187" s="245"/>
      <c r="H187" s="248">
        <v>41.039999999999999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154</v>
      </c>
      <c r="AU187" s="254" t="s">
        <v>86</v>
      </c>
      <c r="AV187" s="14" t="s">
        <v>86</v>
      </c>
      <c r="AW187" s="14" t="s">
        <v>33</v>
      </c>
      <c r="AX187" s="14" t="s">
        <v>76</v>
      </c>
      <c r="AY187" s="254" t="s">
        <v>146</v>
      </c>
    </row>
    <row r="188" s="15" customFormat="1">
      <c r="A188" s="15"/>
      <c r="B188" s="255"/>
      <c r="C188" s="256"/>
      <c r="D188" s="235" t="s">
        <v>154</v>
      </c>
      <c r="E188" s="257" t="s">
        <v>1</v>
      </c>
      <c r="F188" s="258" t="s">
        <v>157</v>
      </c>
      <c r="G188" s="256"/>
      <c r="H188" s="259">
        <v>82.840000000000003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5" t="s">
        <v>154</v>
      </c>
      <c r="AU188" s="265" t="s">
        <v>86</v>
      </c>
      <c r="AV188" s="15" t="s">
        <v>152</v>
      </c>
      <c r="AW188" s="15" t="s">
        <v>33</v>
      </c>
      <c r="AX188" s="15" t="s">
        <v>84</v>
      </c>
      <c r="AY188" s="265" t="s">
        <v>146</v>
      </c>
    </row>
    <row r="189" s="2" customFormat="1" ht="16.5" customHeight="1">
      <c r="A189" s="38"/>
      <c r="B189" s="39"/>
      <c r="C189" s="270" t="s">
        <v>8</v>
      </c>
      <c r="D189" s="270" t="s">
        <v>225</v>
      </c>
      <c r="E189" s="271" t="s">
        <v>226</v>
      </c>
      <c r="F189" s="272" t="s">
        <v>227</v>
      </c>
      <c r="G189" s="273" t="s">
        <v>188</v>
      </c>
      <c r="H189" s="274">
        <v>157.39599999999999</v>
      </c>
      <c r="I189" s="275"/>
      <c r="J189" s="276">
        <f>ROUND(I189*H189,2)</f>
        <v>0</v>
      </c>
      <c r="K189" s="277"/>
      <c r="L189" s="278"/>
      <c r="M189" s="279" t="s">
        <v>1</v>
      </c>
      <c r="N189" s="280" t="s">
        <v>41</v>
      </c>
      <c r="O189" s="91"/>
      <c r="P189" s="229">
        <f>O189*H189</f>
        <v>0</v>
      </c>
      <c r="Q189" s="229">
        <v>1</v>
      </c>
      <c r="R189" s="229">
        <f>Q189*H189</f>
        <v>157.39599999999999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201</v>
      </c>
      <c r="AT189" s="231" t="s">
        <v>225</v>
      </c>
      <c r="AU189" s="231" t="s">
        <v>86</v>
      </c>
      <c r="AY189" s="17" t="s">
        <v>146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84</v>
      </c>
      <c r="BK189" s="232">
        <f>ROUND(I189*H189,2)</f>
        <v>0</v>
      </c>
      <c r="BL189" s="17" t="s">
        <v>152</v>
      </c>
      <c r="BM189" s="231" t="s">
        <v>228</v>
      </c>
    </row>
    <row r="190" s="14" customFormat="1">
      <c r="A190" s="14"/>
      <c r="B190" s="244"/>
      <c r="C190" s="245"/>
      <c r="D190" s="235" t="s">
        <v>154</v>
      </c>
      <c r="E190" s="246" t="s">
        <v>1</v>
      </c>
      <c r="F190" s="247" t="s">
        <v>229</v>
      </c>
      <c r="G190" s="245"/>
      <c r="H190" s="248">
        <v>157.39599999999999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154</v>
      </c>
      <c r="AU190" s="254" t="s">
        <v>86</v>
      </c>
      <c r="AV190" s="14" t="s">
        <v>86</v>
      </c>
      <c r="AW190" s="14" t="s">
        <v>33</v>
      </c>
      <c r="AX190" s="14" t="s">
        <v>76</v>
      </c>
      <c r="AY190" s="254" t="s">
        <v>146</v>
      </c>
    </row>
    <row r="191" s="15" customFormat="1">
      <c r="A191" s="15"/>
      <c r="B191" s="255"/>
      <c r="C191" s="256"/>
      <c r="D191" s="235" t="s">
        <v>154</v>
      </c>
      <c r="E191" s="257" t="s">
        <v>1</v>
      </c>
      <c r="F191" s="258" t="s">
        <v>157</v>
      </c>
      <c r="G191" s="256"/>
      <c r="H191" s="259">
        <v>157.39599999999999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154</v>
      </c>
      <c r="AU191" s="265" t="s">
        <v>86</v>
      </c>
      <c r="AV191" s="15" t="s">
        <v>152</v>
      </c>
      <c r="AW191" s="15" t="s">
        <v>33</v>
      </c>
      <c r="AX191" s="15" t="s">
        <v>84</v>
      </c>
      <c r="AY191" s="265" t="s">
        <v>146</v>
      </c>
    </row>
    <row r="192" s="2" customFormat="1" ht="37.8" customHeight="1">
      <c r="A192" s="38"/>
      <c r="B192" s="39"/>
      <c r="C192" s="219" t="s">
        <v>230</v>
      </c>
      <c r="D192" s="219" t="s">
        <v>148</v>
      </c>
      <c r="E192" s="220" t="s">
        <v>231</v>
      </c>
      <c r="F192" s="221" t="s">
        <v>232</v>
      </c>
      <c r="G192" s="222" t="s">
        <v>151</v>
      </c>
      <c r="H192" s="223">
        <v>14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41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152</v>
      </c>
      <c r="AT192" s="231" t="s">
        <v>148</v>
      </c>
      <c r="AU192" s="231" t="s">
        <v>86</v>
      </c>
      <c r="AY192" s="17" t="s">
        <v>146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84</v>
      </c>
      <c r="BK192" s="232">
        <f>ROUND(I192*H192,2)</f>
        <v>0</v>
      </c>
      <c r="BL192" s="17" t="s">
        <v>152</v>
      </c>
      <c r="BM192" s="231" t="s">
        <v>233</v>
      </c>
    </row>
    <row r="193" s="14" customFormat="1">
      <c r="A193" s="14"/>
      <c r="B193" s="244"/>
      <c r="C193" s="245"/>
      <c r="D193" s="235" t="s">
        <v>154</v>
      </c>
      <c r="E193" s="246" t="s">
        <v>1</v>
      </c>
      <c r="F193" s="247" t="s">
        <v>234</v>
      </c>
      <c r="G193" s="245"/>
      <c r="H193" s="248">
        <v>14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154</v>
      </c>
      <c r="AU193" s="254" t="s">
        <v>86</v>
      </c>
      <c r="AV193" s="14" t="s">
        <v>86</v>
      </c>
      <c r="AW193" s="14" t="s">
        <v>33</v>
      </c>
      <c r="AX193" s="14" t="s">
        <v>76</v>
      </c>
      <c r="AY193" s="254" t="s">
        <v>146</v>
      </c>
    </row>
    <row r="194" s="15" customFormat="1">
      <c r="A194" s="15"/>
      <c r="B194" s="255"/>
      <c r="C194" s="256"/>
      <c r="D194" s="235" t="s">
        <v>154</v>
      </c>
      <c r="E194" s="257" t="s">
        <v>1</v>
      </c>
      <c r="F194" s="258" t="s">
        <v>157</v>
      </c>
      <c r="G194" s="256"/>
      <c r="H194" s="259">
        <v>14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5" t="s">
        <v>154</v>
      </c>
      <c r="AU194" s="265" t="s">
        <v>86</v>
      </c>
      <c r="AV194" s="15" t="s">
        <v>152</v>
      </c>
      <c r="AW194" s="15" t="s">
        <v>33</v>
      </c>
      <c r="AX194" s="15" t="s">
        <v>84</v>
      </c>
      <c r="AY194" s="265" t="s">
        <v>146</v>
      </c>
    </row>
    <row r="195" s="12" customFormat="1" ht="22.8" customHeight="1">
      <c r="A195" s="12"/>
      <c r="B195" s="203"/>
      <c r="C195" s="204"/>
      <c r="D195" s="205" t="s">
        <v>75</v>
      </c>
      <c r="E195" s="217" t="s">
        <v>86</v>
      </c>
      <c r="F195" s="217" t="s">
        <v>235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SUM(P196:P212)</f>
        <v>0</v>
      </c>
      <c r="Q195" s="211"/>
      <c r="R195" s="212">
        <f>SUM(R196:R212)</f>
        <v>32.379665440000004</v>
      </c>
      <c r="S195" s="211"/>
      <c r="T195" s="213">
        <f>SUM(T196:T212)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84</v>
      </c>
      <c r="AT195" s="215" t="s">
        <v>75</v>
      </c>
      <c r="AU195" s="215" t="s">
        <v>84</v>
      </c>
      <c r="AY195" s="214" t="s">
        <v>146</v>
      </c>
      <c r="BK195" s="216">
        <f>SUM(BK196:BK212)</f>
        <v>0</v>
      </c>
    </row>
    <row r="196" s="2" customFormat="1" ht="16.5" customHeight="1">
      <c r="A196" s="38"/>
      <c r="B196" s="39"/>
      <c r="C196" s="219" t="s">
        <v>234</v>
      </c>
      <c r="D196" s="219" t="s">
        <v>148</v>
      </c>
      <c r="E196" s="220" t="s">
        <v>236</v>
      </c>
      <c r="F196" s="221" t="s">
        <v>237</v>
      </c>
      <c r="G196" s="222" t="s">
        <v>164</v>
      </c>
      <c r="H196" s="223">
        <v>18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41</v>
      </c>
      <c r="O196" s="91"/>
      <c r="P196" s="229">
        <f>O196*H196</f>
        <v>0</v>
      </c>
      <c r="Q196" s="229">
        <v>1.52477</v>
      </c>
      <c r="R196" s="229">
        <f>Q196*H196</f>
        <v>27.44586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152</v>
      </c>
      <c r="AT196" s="231" t="s">
        <v>148</v>
      </c>
      <c r="AU196" s="231" t="s">
        <v>86</v>
      </c>
      <c r="AY196" s="17" t="s">
        <v>146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84</v>
      </c>
      <c r="BK196" s="232">
        <f>ROUND(I196*H196,2)</f>
        <v>0</v>
      </c>
      <c r="BL196" s="17" t="s">
        <v>152</v>
      </c>
      <c r="BM196" s="231" t="s">
        <v>238</v>
      </c>
    </row>
    <row r="197" s="14" customFormat="1">
      <c r="A197" s="14"/>
      <c r="B197" s="244"/>
      <c r="C197" s="245"/>
      <c r="D197" s="235" t="s">
        <v>154</v>
      </c>
      <c r="E197" s="246" t="s">
        <v>1</v>
      </c>
      <c r="F197" s="247" t="s">
        <v>239</v>
      </c>
      <c r="G197" s="245"/>
      <c r="H197" s="248">
        <v>18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154</v>
      </c>
      <c r="AU197" s="254" t="s">
        <v>86</v>
      </c>
      <c r="AV197" s="14" t="s">
        <v>86</v>
      </c>
      <c r="AW197" s="14" t="s">
        <v>33</v>
      </c>
      <c r="AX197" s="14" t="s">
        <v>76</v>
      </c>
      <c r="AY197" s="254" t="s">
        <v>146</v>
      </c>
    </row>
    <row r="198" s="15" customFormat="1">
      <c r="A198" s="15"/>
      <c r="B198" s="255"/>
      <c r="C198" s="256"/>
      <c r="D198" s="235" t="s">
        <v>154</v>
      </c>
      <c r="E198" s="257" t="s">
        <v>1</v>
      </c>
      <c r="F198" s="258" t="s">
        <v>157</v>
      </c>
      <c r="G198" s="256"/>
      <c r="H198" s="259">
        <v>18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5" t="s">
        <v>154</v>
      </c>
      <c r="AU198" s="265" t="s">
        <v>86</v>
      </c>
      <c r="AV198" s="15" t="s">
        <v>152</v>
      </c>
      <c r="AW198" s="15" t="s">
        <v>33</v>
      </c>
      <c r="AX198" s="15" t="s">
        <v>84</v>
      </c>
      <c r="AY198" s="265" t="s">
        <v>146</v>
      </c>
    </row>
    <row r="199" s="2" customFormat="1" ht="37.8" customHeight="1">
      <c r="A199" s="38"/>
      <c r="B199" s="39"/>
      <c r="C199" s="219" t="s">
        <v>240</v>
      </c>
      <c r="D199" s="219" t="s">
        <v>148</v>
      </c>
      <c r="E199" s="220" t="s">
        <v>241</v>
      </c>
      <c r="F199" s="221" t="s">
        <v>242</v>
      </c>
      <c r="G199" s="222" t="s">
        <v>164</v>
      </c>
      <c r="H199" s="223">
        <v>49.600000000000001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41</v>
      </c>
      <c r="O199" s="91"/>
      <c r="P199" s="229">
        <f>O199*H199</f>
        <v>0</v>
      </c>
      <c r="Q199" s="229">
        <v>0.00016000000000000001</v>
      </c>
      <c r="R199" s="229">
        <f>Q199*H199</f>
        <v>0.0079360000000000003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152</v>
      </c>
      <c r="AT199" s="231" t="s">
        <v>148</v>
      </c>
      <c r="AU199" s="231" t="s">
        <v>86</v>
      </c>
      <c r="AY199" s="17" t="s">
        <v>146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84</v>
      </c>
      <c r="BK199" s="232">
        <f>ROUND(I199*H199,2)</f>
        <v>0</v>
      </c>
      <c r="BL199" s="17" t="s">
        <v>152</v>
      </c>
      <c r="BM199" s="231" t="s">
        <v>243</v>
      </c>
    </row>
    <row r="200" s="2" customFormat="1">
      <c r="A200" s="38"/>
      <c r="B200" s="39"/>
      <c r="C200" s="40"/>
      <c r="D200" s="235" t="s">
        <v>198</v>
      </c>
      <c r="E200" s="40"/>
      <c r="F200" s="266" t="s">
        <v>244</v>
      </c>
      <c r="G200" s="40"/>
      <c r="H200" s="40"/>
      <c r="I200" s="267"/>
      <c r="J200" s="40"/>
      <c r="K200" s="40"/>
      <c r="L200" s="44"/>
      <c r="M200" s="268"/>
      <c r="N200" s="269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198</v>
      </c>
      <c r="AU200" s="17" t="s">
        <v>86</v>
      </c>
    </row>
    <row r="201" s="13" customFormat="1">
      <c r="A201" s="13"/>
      <c r="B201" s="233"/>
      <c r="C201" s="234"/>
      <c r="D201" s="235" t="s">
        <v>154</v>
      </c>
      <c r="E201" s="236" t="s">
        <v>1</v>
      </c>
      <c r="F201" s="237" t="s">
        <v>245</v>
      </c>
      <c r="G201" s="234"/>
      <c r="H201" s="236" t="s">
        <v>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154</v>
      </c>
      <c r="AU201" s="243" t="s">
        <v>86</v>
      </c>
      <c r="AV201" s="13" t="s">
        <v>84</v>
      </c>
      <c r="AW201" s="13" t="s">
        <v>33</v>
      </c>
      <c r="AX201" s="13" t="s">
        <v>76</v>
      </c>
      <c r="AY201" s="243" t="s">
        <v>146</v>
      </c>
    </row>
    <row r="202" s="13" customFormat="1">
      <c r="A202" s="13"/>
      <c r="B202" s="233"/>
      <c r="C202" s="234"/>
      <c r="D202" s="235" t="s">
        <v>154</v>
      </c>
      <c r="E202" s="236" t="s">
        <v>1</v>
      </c>
      <c r="F202" s="237" t="s">
        <v>246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154</v>
      </c>
      <c r="AU202" s="243" t="s">
        <v>86</v>
      </c>
      <c r="AV202" s="13" t="s">
        <v>84</v>
      </c>
      <c r="AW202" s="13" t="s">
        <v>33</v>
      </c>
      <c r="AX202" s="13" t="s">
        <v>76</v>
      </c>
      <c r="AY202" s="243" t="s">
        <v>146</v>
      </c>
    </row>
    <row r="203" s="14" customFormat="1">
      <c r="A203" s="14"/>
      <c r="B203" s="244"/>
      <c r="C203" s="245"/>
      <c r="D203" s="235" t="s">
        <v>154</v>
      </c>
      <c r="E203" s="246" t="s">
        <v>1</v>
      </c>
      <c r="F203" s="247" t="s">
        <v>247</v>
      </c>
      <c r="G203" s="245"/>
      <c r="H203" s="248">
        <v>49.600000000000001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154</v>
      </c>
      <c r="AU203" s="254" t="s">
        <v>86</v>
      </c>
      <c r="AV203" s="14" t="s">
        <v>86</v>
      </c>
      <c r="AW203" s="14" t="s">
        <v>33</v>
      </c>
      <c r="AX203" s="14" t="s">
        <v>76</v>
      </c>
      <c r="AY203" s="254" t="s">
        <v>146</v>
      </c>
    </row>
    <row r="204" s="15" customFormat="1">
      <c r="A204" s="15"/>
      <c r="B204" s="255"/>
      <c r="C204" s="256"/>
      <c r="D204" s="235" t="s">
        <v>154</v>
      </c>
      <c r="E204" s="257" t="s">
        <v>1</v>
      </c>
      <c r="F204" s="258" t="s">
        <v>157</v>
      </c>
      <c r="G204" s="256"/>
      <c r="H204" s="259">
        <v>49.600000000000001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5" t="s">
        <v>154</v>
      </c>
      <c r="AU204" s="265" t="s">
        <v>86</v>
      </c>
      <c r="AV204" s="15" t="s">
        <v>152</v>
      </c>
      <c r="AW204" s="15" t="s">
        <v>33</v>
      </c>
      <c r="AX204" s="15" t="s">
        <v>84</v>
      </c>
      <c r="AY204" s="265" t="s">
        <v>146</v>
      </c>
    </row>
    <row r="205" s="2" customFormat="1" ht="24.15" customHeight="1">
      <c r="A205" s="38"/>
      <c r="B205" s="39"/>
      <c r="C205" s="219" t="s">
        <v>248</v>
      </c>
      <c r="D205" s="219" t="s">
        <v>148</v>
      </c>
      <c r="E205" s="220" t="s">
        <v>249</v>
      </c>
      <c r="F205" s="221" t="s">
        <v>250</v>
      </c>
      <c r="G205" s="222" t="s">
        <v>251</v>
      </c>
      <c r="H205" s="223">
        <v>196.73599999999999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41</v>
      </c>
      <c r="O205" s="91"/>
      <c r="P205" s="229">
        <f>O205*H205</f>
        <v>0</v>
      </c>
      <c r="Q205" s="229">
        <v>4.0000000000000003E-05</v>
      </c>
      <c r="R205" s="229">
        <f>Q205*H205</f>
        <v>0.0078694400000000001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152</v>
      </c>
      <c r="AT205" s="231" t="s">
        <v>148</v>
      </c>
      <c r="AU205" s="231" t="s">
        <v>86</v>
      </c>
      <c r="AY205" s="17" t="s">
        <v>146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84</v>
      </c>
      <c r="BK205" s="232">
        <f>ROUND(I205*H205,2)</f>
        <v>0</v>
      </c>
      <c r="BL205" s="17" t="s">
        <v>152</v>
      </c>
      <c r="BM205" s="231" t="s">
        <v>252</v>
      </c>
    </row>
    <row r="206" s="14" customFormat="1">
      <c r="A206" s="14"/>
      <c r="B206" s="244"/>
      <c r="C206" s="245"/>
      <c r="D206" s="235" t="s">
        <v>154</v>
      </c>
      <c r="E206" s="246" t="s">
        <v>1</v>
      </c>
      <c r="F206" s="247" t="s">
        <v>253</v>
      </c>
      <c r="G206" s="245"/>
      <c r="H206" s="248">
        <v>196.73599999999999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154</v>
      </c>
      <c r="AU206" s="254" t="s">
        <v>86</v>
      </c>
      <c r="AV206" s="14" t="s">
        <v>86</v>
      </c>
      <c r="AW206" s="14" t="s">
        <v>33</v>
      </c>
      <c r="AX206" s="14" t="s">
        <v>76</v>
      </c>
      <c r="AY206" s="254" t="s">
        <v>146</v>
      </c>
    </row>
    <row r="207" s="15" customFormat="1">
      <c r="A207" s="15"/>
      <c r="B207" s="255"/>
      <c r="C207" s="256"/>
      <c r="D207" s="235" t="s">
        <v>154</v>
      </c>
      <c r="E207" s="257" t="s">
        <v>1</v>
      </c>
      <c r="F207" s="258" t="s">
        <v>157</v>
      </c>
      <c r="G207" s="256"/>
      <c r="H207" s="259">
        <v>196.73599999999999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5" t="s">
        <v>154</v>
      </c>
      <c r="AU207" s="265" t="s">
        <v>86</v>
      </c>
      <c r="AV207" s="15" t="s">
        <v>152</v>
      </c>
      <c r="AW207" s="15" t="s">
        <v>33</v>
      </c>
      <c r="AX207" s="15" t="s">
        <v>84</v>
      </c>
      <c r="AY207" s="265" t="s">
        <v>146</v>
      </c>
    </row>
    <row r="208" s="2" customFormat="1" ht="16.5" customHeight="1">
      <c r="A208" s="38"/>
      <c r="B208" s="39"/>
      <c r="C208" s="270" t="s">
        <v>254</v>
      </c>
      <c r="D208" s="270" t="s">
        <v>225</v>
      </c>
      <c r="E208" s="271" t="s">
        <v>255</v>
      </c>
      <c r="F208" s="272" t="s">
        <v>256</v>
      </c>
      <c r="G208" s="273" t="s">
        <v>176</v>
      </c>
      <c r="H208" s="274">
        <v>4.9180000000000001</v>
      </c>
      <c r="I208" s="275"/>
      <c r="J208" s="276">
        <f>ROUND(I208*H208,2)</f>
        <v>0</v>
      </c>
      <c r="K208" s="277"/>
      <c r="L208" s="278"/>
      <c r="M208" s="279" t="s">
        <v>1</v>
      </c>
      <c r="N208" s="280" t="s">
        <v>41</v>
      </c>
      <c r="O208" s="91"/>
      <c r="P208" s="229">
        <f>O208*H208</f>
        <v>0</v>
      </c>
      <c r="Q208" s="229">
        <v>1</v>
      </c>
      <c r="R208" s="229">
        <f>Q208*H208</f>
        <v>4.9180000000000001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201</v>
      </c>
      <c r="AT208" s="231" t="s">
        <v>225</v>
      </c>
      <c r="AU208" s="231" t="s">
        <v>86</v>
      </c>
      <c r="AY208" s="17" t="s">
        <v>146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84</v>
      </c>
      <c r="BK208" s="232">
        <f>ROUND(I208*H208,2)</f>
        <v>0</v>
      </c>
      <c r="BL208" s="17" t="s">
        <v>152</v>
      </c>
      <c r="BM208" s="231" t="s">
        <v>257</v>
      </c>
    </row>
    <row r="209" s="13" customFormat="1">
      <c r="A209" s="13"/>
      <c r="B209" s="233"/>
      <c r="C209" s="234"/>
      <c r="D209" s="235" t="s">
        <v>154</v>
      </c>
      <c r="E209" s="236" t="s">
        <v>1</v>
      </c>
      <c r="F209" s="237" t="s">
        <v>258</v>
      </c>
      <c r="G209" s="234"/>
      <c r="H209" s="236" t="s">
        <v>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154</v>
      </c>
      <c r="AU209" s="243" t="s">
        <v>86</v>
      </c>
      <c r="AV209" s="13" t="s">
        <v>84</v>
      </c>
      <c r="AW209" s="13" t="s">
        <v>33</v>
      </c>
      <c r="AX209" s="13" t="s">
        <v>76</v>
      </c>
      <c r="AY209" s="243" t="s">
        <v>146</v>
      </c>
    </row>
    <row r="210" s="13" customFormat="1">
      <c r="A210" s="13"/>
      <c r="B210" s="233"/>
      <c r="C210" s="234"/>
      <c r="D210" s="235" t="s">
        <v>154</v>
      </c>
      <c r="E210" s="236" t="s">
        <v>1</v>
      </c>
      <c r="F210" s="237" t="s">
        <v>259</v>
      </c>
      <c r="G210" s="234"/>
      <c r="H210" s="236" t="s">
        <v>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154</v>
      </c>
      <c r="AU210" s="243" t="s">
        <v>86</v>
      </c>
      <c r="AV210" s="13" t="s">
        <v>84</v>
      </c>
      <c r="AW210" s="13" t="s">
        <v>33</v>
      </c>
      <c r="AX210" s="13" t="s">
        <v>76</v>
      </c>
      <c r="AY210" s="243" t="s">
        <v>146</v>
      </c>
    </row>
    <row r="211" s="14" customFormat="1">
      <c r="A211" s="14"/>
      <c r="B211" s="244"/>
      <c r="C211" s="245"/>
      <c r="D211" s="235" t="s">
        <v>154</v>
      </c>
      <c r="E211" s="246" t="s">
        <v>1</v>
      </c>
      <c r="F211" s="247" t="s">
        <v>260</v>
      </c>
      <c r="G211" s="245"/>
      <c r="H211" s="248">
        <v>4.9180000000000001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154</v>
      </c>
      <c r="AU211" s="254" t="s">
        <v>86</v>
      </c>
      <c r="AV211" s="14" t="s">
        <v>86</v>
      </c>
      <c r="AW211" s="14" t="s">
        <v>33</v>
      </c>
      <c r="AX211" s="14" t="s">
        <v>76</v>
      </c>
      <c r="AY211" s="254" t="s">
        <v>146</v>
      </c>
    </row>
    <row r="212" s="15" customFormat="1">
      <c r="A212" s="15"/>
      <c r="B212" s="255"/>
      <c r="C212" s="256"/>
      <c r="D212" s="235" t="s">
        <v>154</v>
      </c>
      <c r="E212" s="257" t="s">
        <v>1</v>
      </c>
      <c r="F212" s="258" t="s">
        <v>157</v>
      </c>
      <c r="G212" s="256"/>
      <c r="H212" s="259">
        <v>4.9180000000000001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5" t="s">
        <v>154</v>
      </c>
      <c r="AU212" s="265" t="s">
        <v>86</v>
      </c>
      <c r="AV212" s="15" t="s">
        <v>152</v>
      </c>
      <c r="AW212" s="15" t="s">
        <v>33</v>
      </c>
      <c r="AX212" s="15" t="s">
        <v>84</v>
      </c>
      <c r="AY212" s="265" t="s">
        <v>146</v>
      </c>
    </row>
    <row r="213" s="12" customFormat="1" ht="22.8" customHeight="1">
      <c r="A213" s="12"/>
      <c r="B213" s="203"/>
      <c r="C213" s="204"/>
      <c r="D213" s="205" t="s">
        <v>75</v>
      </c>
      <c r="E213" s="217" t="s">
        <v>161</v>
      </c>
      <c r="F213" s="217" t="s">
        <v>261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SUM(P214:P227)</f>
        <v>0</v>
      </c>
      <c r="Q213" s="211"/>
      <c r="R213" s="212">
        <f>SUM(R214:R227)</f>
        <v>42.986936999999998</v>
      </c>
      <c r="S213" s="211"/>
      <c r="T213" s="213">
        <f>SUM(T214:T227)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84</v>
      </c>
      <c r="AT213" s="215" t="s">
        <v>75</v>
      </c>
      <c r="AU213" s="215" t="s">
        <v>84</v>
      </c>
      <c r="AY213" s="214" t="s">
        <v>146</v>
      </c>
      <c r="BK213" s="216">
        <f>SUM(BK214:BK227)</f>
        <v>0</v>
      </c>
    </row>
    <row r="214" s="2" customFormat="1" ht="62.7" customHeight="1">
      <c r="A214" s="38"/>
      <c r="B214" s="39"/>
      <c r="C214" s="219" t="s">
        <v>262</v>
      </c>
      <c r="D214" s="219" t="s">
        <v>148</v>
      </c>
      <c r="E214" s="220" t="s">
        <v>263</v>
      </c>
      <c r="F214" s="221" t="s">
        <v>264</v>
      </c>
      <c r="G214" s="222" t="s">
        <v>265</v>
      </c>
      <c r="H214" s="223">
        <v>2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41</v>
      </c>
      <c r="O214" s="91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152</v>
      </c>
      <c r="AT214" s="231" t="s">
        <v>148</v>
      </c>
      <c r="AU214" s="231" t="s">
        <v>86</v>
      </c>
      <c r="AY214" s="17" t="s">
        <v>146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84</v>
      </c>
      <c r="BK214" s="232">
        <f>ROUND(I214*H214,2)</f>
        <v>0</v>
      </c>
      <c r="BL214" s="17" t="s">
        <v>152</v>
      </c>
      <c r="BM214" s="231" t="s">
        <v>266</v>
      </c>
    </row>
    <row r="215" s="2" customFormat="1">
      <c r="A215" s="38"/>
      <c r="B215" s="39"/>
      <c r="C215" s="40"/>
      <c r="D215" s="235" t="s">
        <v>198</v>
      </c>
      <c r="E215" s="40"/>
      <c r="F215" s="266" t="s">
        <v>267</v>
      </c>
      <c r="G215" s="40"/>
      <c r="H215" s="40"/>
      <c r="I215" s="267"/>
      <c r="J215" s="40"/>
      <c r="K215" s="40"/>
      <c r="L215" s="44"/>
      <c r="M215" s="268"/>
      <c r="N215" s="269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198</v>
      </c>
      <c r="AU215" s="17" t="s">
        <v>86</v>
      </c>
    </row>
    <row r="216" s="13" customFormat="1">
      <c r="A216" s="13"/>
      <c r="B216" s="233"/>
      <c r="C216" s="234"/>
      <c r="D216" s="235" t="s">
        <v>154</v>
      </c>
      <c r="E216" s="236" t="s">
        <v>1</v>
      </c>
      <c r="F216" s="237" t="s">
        <v>268</v>
      </c>
      <c r="G216" s="234"/>
      <c r="H216" s="236" t="s">
        <v>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154</v>
      </c>
      <c r="AU216" s="243" t="s">
        <v>86</v>
      </c>
      <c r="AV216" s="13" t="s">
        <v>84</v>
      </c>
      <c r="AW216" s="13" t="s">
        <v>33</v>
      </c>
      <c r="AX216" s="13" t="s">
        <v>76</v>
      </c>
      <c r="AY216" s="243" t="s">
        <v>146</v>
      </c>
    </row>
    <row r="217" s="14" customFormat="1">
      <c r="A217" s="14"/>
      <c r="B217" s="244"/>
      <c r="C217" s="245"/>
      <c r="D217" s="235" t="s">
        <v>154</v>
      </c>
      <c r="E217" s="246" t="s">
        <v>1</v>
      </c>
      <c r="F217" s="247" t="s">
        <v>86</v>
      </c>
      <c r="G217" s="245"/>
      <c r="H217" s="248">
        <v>2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154</v>
      </c>
      <c r="AU217" s="254" t="s">
        <v>86</v>
      </c>
      <c r="AV217" s="14" t="s">
        <v>86</v>
      </c>
      <c r="AW217" s="14" t="s">
        <v>33</v>
      </c>
      <c r="AX217" s="14" t="s">
        <v>76</v>
      </c>
      <c r="AY217" s="254" t="s">
        <v>146</v>
      </c>
    </row>
    <row r="218" s="15" customFormat="1">
      <c r="A218" s="15"/>
      <c r="B218" s="255"/>
      <c r="C218" s="256"/>
      <c r="D218" s="235" t="s">
        <v>154</v>
      </c>
      <c r="E218" s="257" t="s">
        <v>1</v>
      </c>
      <c r="F218" s="258" t="s">
        <v>157</v>
      </c>
      <c r="G218" s="256"/>
      <c r="H218" s="259">
        <v>2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5" t="s">
        <v>154</v>
      </c>
      <c r="AU218" s="265" t="s">
        <v>86</v>
      </c>
      <c r="AV218" s="15" t="s">
        <v>152</v>
      </c>
      <c r="AW218" s="15" t="s">
        <v>33</v>
      </c>
      <c r="AX218" s="15" t="s">
        <v>84</v>
      </c>
      <c r="AY218" s="265" t="s">
        <v>146</v>
      </c>
    </row>
    <row r="219" s="2" customFormat="1" ht="62.7" customHeight="1">
      <c r="A219" s="38"/>
      <c r="B219" s="39"/>
      <c r="C219" s="219" t="s">
        <v>269</v>
      </c>
      <c r="D219" s="219" t="s">
        <v>148</v>
      </c>
      <c r="E219" s="220" t="s">
        <v>270</v>
      </c>
      <c r="F219" s="221" t="s">
        <v>271</v>
      </c>
      <c r="G219" s="222" t="s">
        <v>265</v>
      </c>
      <c r="H219" s="223">
        <v>2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41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152</v>
      </c>
      <c r="AT219" s="231" t="s">
        <v>148</v>
      </c>
      <c r="AU219" s="231" t="s">
        <v>86</v>
      </c>
      <c r="AY219" s="17" t="s">
        <v>146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84</v>
      </c>
      <c r="BK219" s="232">
        <f>ROUND(I219*H219,2)</f>
        <v>0</v>
      </c>
      <c r="BL219" s="17" t="s">
        <v>152</v>
      </c>
      <c r="BM219" s="231" t="s">
        <v>272</v>
      </c>
    </row>
    <row r="220" s="2" customFormat="1">
      <c r="A220" s="38"/>
      <c r="B220" s="39"/>
      <c r="C220" s="40"/>
      <c r="D220" s="235" t="s">
        <v>198</v>
      </c>
      <c r="E220" s="40"/>
      <c r="F220" s="266" t="s">
        <v>273</v>
      </c>
      <c r="G220" s="40"/>
      <c r="H220" s="40"/>
      <c r="I220" s="267"/>
      <c r="J220" s="40"/>
      <c r="K220" s="40"/>
      <c r="L220" s="44"/>
      <c r="M220" s="268"/>
      <c r="N220" s="269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198</v>
      </c>
      <c r="AU220" s="17" t="s">
        <v>86</v>
      </c>
    </row>
    <row r="221" s="14" customFormat="1">
      <c r="A221" s="14"/>
      <c r="B221" s="244"/>
      <c r="C221" s="245"/>
      <c r="D221" s="235" t="s">
        <v>154</v>
      </c>
      <c r="E221" s="246" t="s">
        <v>1</v>
      </c>
      <c r="F221" s="247" t="s">
        <v>86</v>
      </c>
      <c r="G221" s="245"/>
      <c r="H221" s="248">
        <v>2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154</v>
      </c>
      <c r="AU221" s="254" t="s">
        <v>86</v>
      </c>
      <c r="AV221" s="14" t="s">
        <v>86</v>
      </c>
      <c r="AW221" s="14" t="s">
        <v>33</v>
      </c>
      <c r="AX221" s="14" t="s">
        <v>76</v>
      </c>
      <c r="AY221" s="254" t="s">
        <v>146</v>
      </c>
    </row>
    <row r="222" s="15" customFormat="1">
      <c r="A222" s="15"/>
      <c r="B222" s="255"/>
      <c r="C222" s="256"/>
      <c r="D222" s="235" t="s">
        <v>154</v>
      </c>
      <c r="E222" s="257" t="s">
        <v>1</v>
      </c>
      <c r="F222" s="258" t="s">
        <v>157</v>
      </c>
      <c r="G222" s="256"/>
      <c r="H222" s="259">
        <v>2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5" t="s">
        <v>154</v>
      </c>
      <c r="AU222" s="265" t="s">
        <v>86</v>
      </c>
      <c r="AV222" s="15" t="s">
        <v>152</v>
      </c>
      <c r="AW222" s="15" t="s">
        <v>33</v>
      </c>
      <c r="AX222" s="15" t="s">
        <v>84</v>
      </c>
      <c r="AY222" s="265" t="s">
        <v>146</v>
      </c>
    </row>
    <row r="223" s="2" customFormat="1" ht="21.75" customHeight="1">
      <c r="A223" s="38"/>
      <c r="B223" s="39"/>
      <c r="C223" s="219" t="s">
        <v>274</v>
      </c>
      <c r="D223" s="219" t="s">
        <v>148</v>
      </c>
      <c r="E223" s="220" t="s">
        <v>275</v>
      </c>
      <c r="F223" s="221" t="s">
        <v>276</v>
      </c>
      <c r="G223" s="222" t="s">
        <v>176</v>
      </c>
      <c r="H223" s="223">
        <v>17.18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41</v>
      </c>
      <c r="O223" s="91"/>
      <c r="P223" s="229">
        <f>O223*H223</f>
        <v>0</v>
      </c>
      <c r="Q223" s="229">
        <v>2.5021499999999999</v>
      </c>
      <c r="R223" s="229">
        <f>Q223*H223</f>
        <v>42.986936999999998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152</v>
      </c>
      <c r="AT223" s="231" t="s">
        <v>148</v>
      </c>
      <c r="AU223" s="231" t="s">
        <v>86</v>
      </c>
      <c r="AY223" s="17" t="s">
        <v>146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84</v>
      </c>
      <c r="BK223" s="232">
        <f>ROUND(I223*H223,2)</f>
        <v>0</v>
      </c>
      <c r="BL223" s="17" t="s">
        <v>152</v>
      </c>
      <c r="BM223" s="231" t="s">
        <v>277</v>
      </c>
    </row>
    <row r="224" s="2" customFormat="1">
      <c r="A224" s="38"/>
      <c r="B224" s="39"/>
      <c r="C224" s="40"/>
      <c r="D224" s="235" t="s">
        <v>198</v>
      </c>
      <c r="E224" s="40"/>
      <c r="F224" s="266" t="s">
        <v>278</v>
      </c>
      <c r="G224" s="40"/>
      <c r="H224" s="40"/>
      <c r="I224" s="267"/>
      <c r="J224" s="40"/>
      <c r="K224" s="40"/>
      <c r="L224" s="44"/>
      <c r="M224" s="268"/>
      <c r="N224" s="269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198</v>
      </c>
      <c r="AU224" s="17" t="s">
        <v>86</v>
      </c>
    </row>
    <row r="225" s="14" customFormat="1">
      <c r="A225" s="14"/>
      <c r="B225" s="244"/>
      <c r="C225" s="245"/>
      <c r="D225" s="235" t="s">
        <v>154</v>
      </c>
      <c r="E225" s="246" t="s">
        <v>1</v>
      </c>
      <c r="F225" s="247" t="s">
        <v>279</v>
      </c>
      <c r="G225" s="245"/>
      <c r="H225" s="248">
        <v>6.1200000000000001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154</v>
      </c>
      <c r="AU225" s="254" t="s">
        <v>86</v>
      </c>
      <c r="AV225" s="14" t="s">
        <v>86</v>
      </c>
      <c r="AW225" s="14" t="s">
        <v>33</v>
      </c>
      <c r="AX225" s="14" t="s">
        <v>76</v>
      </c>
      <c r="AY225" s="254" t="s">
        <v>146</v>
      </c>
    </row>
    <row r="226" s="14" customFormat="1">
      <c r="A226" s="14"/>
      <c r="B226" s="244"/>
      <c r="C226" s="245"/>
      <c r="D226" s="235" t="s">
        <v>154</v>
      </c>
      <c r="E226" s="246" t="s">
        <v>1</v>
      </c>
      <c r="F226" s="247" t="s">
        <v>280</v>
      </c>
      <c r="G226" s="245"/>
      <c r="H226" s="248">
        <v>11.060000000000001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154</v>
      </c>
      <c r="AU226" s="254" t="s">
        <v>86</v>
      </c>
      <c r="AV226" s="14" t="s">
        <v>86</v>
      </c>
      <c r="AW226" s="14" t="s">
        <v>33</v>
      </c>
      <c r="AX226" s="14" t="s">
        <v>76</v>
      </c>
      <c r="AY226" s="254" t="s">
        <v>146</v>
      </c>
    </row>
    <row r="227" s="15" customFormat="1">
      <c r="A227" s="15"/>
      <c r="B227" s="255"/>
      <c r="C227" s="256"/>
      <c r="D227" s="235" t="s">
        <v>154</v>
      </c>
      <c r="E227" s="257" t="s">
        <v>1</v>
      </c>
      <c r="F227" s="258" t="s">
        <v>157</v>
      </c>
      <c r="G227" s="256"/>
      <c r="H227" s="259">
        <v>17.18</v>
      </c>
      <c r="I227" s="260"/>
      <c r="J227" s="256"/>
      <c r="K227" s="256"/>
      <c r="L227" s="261"/>
      <c r="M227" s="262"/>
      <c r="N227" s="263"/>
      <c r="O227" s="263"/>
      <c r="P227" s="263"/>
      <c r="Q227" s="263"/>
      <c r="R227" s="263"/>
      <c r="S227" s="263"/>
      <c r="T227" s="26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5" t="s">
        <v>154</v>
      </c>
      <c r="AU227" s="265" t="s">
        <v>86</v>
      </c>
      <c r="AV227" s="15" t="s">
        <v>152</v>
      </c>
      <c r="AW227" s="15" t="s">
        <v>33</v>
      </c>
      <c r="AX227" s="15" t="s">
        <v>84</v>
      </c>
      <c r="AY227" s="265" t="s">
        <v>146</v>
      </c>
    </row>
    <row r="228" s="12" customFormat="1" ht="22.8" customHeight="1">
      <c r="A228" s="12"/>
      <c r="B228" s="203"/>
      <c r="C228" s="204"/>
      <c r="D228" s="205" t="s">
        <v>75</v>
      </c>
      <c r="E228" s="217" t="s">
        <v>152</v>
      </c>
      <c r="F228" s="217" t="s">
        <v>281</v>
      </c>
      <c r="G228" s="204"/>
      <c r="H228" s="204"/>
      <c r="I228" s="207"/>
      <c r="J228" s="218">
        <f>BK228</f>
        <v>0</v>
      </c>
      <c r="K228" s="204"/>
      <c r="L228" s="209"/>
      <c r="M228" s="210"/>
      <c r="N228" s="211"/>
      <c r="O228" s="211"/>
      <c r="P228" s="212">
        <f>SUM(P229:P290)</f>
        <v>0</v>
      </c>
      <c r="Q228" s="211"/>
      <c r="R228" s="212">
        <f>SUM(R229:R290)</f>
        <v>51.05871934999999</v>
      </c>
      <c r="S228" s="211"/>
      <c r="T228" s="213">
        <f>SUM(T229:T290)</f>
        <v>1.395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4" t="s">
        <v>84</v>
      </c>
      <c r="AT228" s="215" t="s">
        <v>75</v>
      </c>
      <c r="AU228" s="215" t="s">
        <v>84</v>
      </c>
      <c r="AY228" s="214" t="s">
        <v>146</v>
      </c>
      <c r="BK228" s="216">
        <f>SUM(BK229:BK290)</f>
        <v>0</v>
      </c>
    </row>
    <row r="229" s="2" customFormat="1" ht="24.15" customHeight="1">
      <c r="A229" s="38"/>
      <c r="B229" s="39"/>
      <c r="C229" s="219" t="s">
        <v>7</v>
      </c>
      <c r="D229" s="219" t="s">
        <v>148</v>
      </c>
      <c r="E229" s="220" t="s">
        <v>282</v>
      </c>
      <c r="F229" s="221" t="s">
        <v>283</v>
      </c>
      <c r="G229" s="222" t="s">
        <v>188</v>
      </c>
      <c r="H229" s="223">
        <v>0.19600000000000001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41</v>
      </c>
      <c r="O229" s="91"/>
      <c r="P229" s="229">
        <f>O229*H229</f>
        <v>0</v>
      </c>
      <c r="Q229" s="229">
        <v>1.0597399999999999</v>
      </c>
      <c r="R229" s="229">
        <f>Q229*H229</f>
        <v>0.20770903999999998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152</v>
      </c>
      <c r="AT229" s="231" t="s">
        <v>148</v>
      </c>
      <c r="AU229" s="231" t="s">
        <v>86</v>
      </c>
      <c r="AY229" s="17" t="s">
        <v>146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84</v>
      </c>
      <c r="BK229" s="232">
        <f>ROUND(I229*H229,2)</f>
        <v>0</v>
      </c>
      <c r="BL229" s="17" t="s">
        <v>152</v>
      </c>
      <c r="BM229" s="231" t="s">
        <v>284</v>
      </c>
    </row>
    <row r="230" s="13" customFormat="1">
      <c r="A230" s="13"/>
      <c r="B230" s="233"/>
      <c r="C230" s="234"/>
      <c r="D230" s="235" t="s">
        <v>154</v>
      </c>
      <c r="E230" s="236" t="s">
        <v>1</v>
      </c>
      <c r="F230" s="237" t="s">
        <v>285</v>
      </c>
      <c r="G230" s="234"/>
      <c r="H230" s="236" t="s">
        <v>1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154</v>
      </c>
      <c r="AU230" s="243" t="s">
        <v>86</v>
      </c>
      <c r="AV230" s="13" t="s">
        <v>84</v>
      </c>
      <c r="AW230" s="13" t="s">
        <v>33</v>
      </c>
      <c r="AX230" s="13" t="s">
        <v>76</v>
      </c>
      <c r="AY230" s="243" t="s">
        <v>146</v>
      </c>
    </row>
    <row r="231" s="14" customFormat="1">
      <c r="A231" s="14"/>
      <c r="B231" s="244"/>
      <c r="C231" s="245"/>
      <c r="D231" s="235" t="s">
        <v>154</v>
      </c>
      <c r="E231" s="246" t="s">
        <v>1</v>
      </c>
      <c r="F231" s="247" t="s">
        <v>286</v>
      </c>
      <c r="G231" s="245"/>
      <c r="H231" s="248">
        <v>0.19600000000000001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154</v>
      </c>
      <c r="AU231" s="254" t="s">
        <v>86</v>
      </c>
      <c r="AV231" s="14" t="s">
        <v>86</v>
      </c>
      <c r="AW231" s="14" t="s">
        <v>33</v>
      </c>
      <c r="AX231" s="14" t="s">
        <v>76</v>
      </c>
      <c r="AY231" s="254" t="s">
        <v>146</v>
      </c>
    </row>
    <row r="232" s="15" customFormat="1">
      <c r="A232" s="15"/>
      <c r="B232" s="255"/>
      <c r="C232" s="256"/>
      <c r="D232" s="235" t="s">
        <v>154</v>
      </c>
      <c r="E232" s="257" t="s">
        <v>1</v>
      </c>
      <c r="F232" s="258" t="s">
        <v>157</v>
      </c>
      <c r="G232" s="256"/>
      <c r="H232" s="259">
        <v>0.19600000000000001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5" t="s">
        <v>154</v>
      </c>
      <c r="AU232" s="265" t="s">
        <v>86</v>
      </c>
      <c r="AV232" s="15" t="s">
        <v>152</v>
      </c>
      <c r="AW232" s="15" t="s">
        <v>33</v>
      </c>
      <c r="AX232" s="15" t="s">
        <v>84</v>
      </c>
      <c r="AY232" s="265" t="s">
        <v>146</v>
      </c>
    </row>
    <row r="233" s="2" customFormat="1" ht="16.5" customHeight="1">
      <c r="A233" s="38"/>
      <c r="B233" s="39"/>
      <c r="C233" s="219" t="s">
        <v>287</v>
      </c>
      <c r="D233" s="219" t="s">
        <v>148</v>
      </c>
      <c r="E233" s="220" t="s">
        <v>288</v>
      </c>
      <c r="F233" s="221" t="s">
        <v>289</v>
      </c>
      <c r="G233" s="222" t="s">
        <v>151</v>
      </c>
      <c r="H233" s="223">
        <v>23.25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41</v>
      </c>
      <c r="O233" s="91"/>
      <c r="P233" s="229">
        <f>O233*H233</f>
        <v>0</v>
      </c>
      <c r="Q233" s="229">
        <v>0.00036999999999999999</v>
      </c>
      <c r="R233" s="229">
        <f>Q233*H233</f>
        <v>0.008602499999999999</v>
      </c>
      <c r="S233" s="229">
        <v>0.059999999999999998</v>
      </c>
      <c r="T233" s="230">
        <f>S233*H233</f>
        <v>1.395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152</v>
      </c>
      <c r="AT233" s="231" t="s">
        <v>148</v>
      </c>
      <c r="AU233" s="231" t="s">
        <v>86</v>
      </c>
      <c r="AY233" s="17" t="s">
        <v>146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84</v>
      </c>
      <c r="BK233" s="232">
        <f>ROUND(I233*H233,2)</f>
        <v>0</v>
      </c>
      <c r="BL233" s="17" t="s">
        <v>152</v>
      </c>
      <c r="BM233" s="231" t="s">
        <v>290</v>
      </c>
    </row>
    <row r="234" s="13" customFormat="1">
      <c r="A234" s="13"/>
      <c r="B234" s="233"/>
      <c r="C234" s="234"/>
      <c r="D234" s="235" t="s">
        <v>154</v>
      </c>
      <c r="E234" s="236" t="s">
        <v>1</v>
      </c>
      <c r="F234" s="237" t="s">
        <v>291</v>
      </c>
      <c r="G234" s="234"/>
      <c r="H234" s="236" t="s">
        <v>1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154</v>
      </c>
      <c r="AU234" s="243" t="s">
        <v>86</v>
      </c>
      <c r="AV234" s="13" t="s">
        <v>84</v>
      </c>
      <c r="AW234" s="13" t="s">
        <v>33</v>
      </c>
      <c r="AX234" s="13" t="s">
        <v>76</v>
      </c>
      <c r="AY234" s="243" t="s">
        <v>146</v>
      </c>
    </row>
    <row r="235" s="14" customFormat="1">
      <c r="A235" s="14"/>
      <c r="B235" s="244"/>
      <c r="C235" s="245"/>
      <c r="D235" s="235" t="s">
        <v>154</v>
      </c>
      <c r="E235" s="246" t="s">
        <v>1</v>
      </c>
      <c r="F235" s="247" t="s">
        <v>292</v>
      </c>
      <c r="G235" s="245"/>
      <c r="H235" s="248">
        <v>6.9500000000000002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154</v>
      </c>
      <c r="AU235" s="254" t="s">
        <v>86</v>
      </c>
      <c r="AV235" s="14" t="s">
        <v>86</v>
      </c>
      <c r="AW235" s="14" t="s">
        <v>33</v>
      </c>
      <c r="AX235" s="14" t="s">
        <v>76</v>
      </c>
      <c r="AY235" s="254" t="s">
        <v>146</v>
      </c>
    </row>
    <row r="236" s="13" customFormat="1">
      <c r="A236" s="13"/>
      <c r="B236" s="233"/>
      <c r="C236" s="234"/>
      <c r="D236" s="235" t="s">
        <v>154</v>
      </c>
      <c r="E236" s="236" t="s">
        <v>1</v>
      </c>
      <c r="F236" s="237" t="s">
        <v>293</v>
      </c>
      <c r="G236" s="234"/>
      <c r="H236" s="236" t="s">
        <v>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154</v>
      </c>
      <c r="AU236" s="243" t="s">
        <v>86</v>
      </c>
      <c r="AV236" s="13" t="s">
        <v>84</v>
      </c>
      <c r="AW236" s="13" t="s">
        <v>33</v>
      </c>
      <c r="AX236" s="13" t="s">
        <v>76</v>
      </c>
      <c r="AY236" s="243" t="s">
        <v>146</v>
      </c>
    </row>
    <row r="237" s="14" customFormat="1">
      <c r="A237" s="14"/>
      <c r="B237" s="244"/>
      <c r="C237" s="245"/>
      <c r="D237" s="235" t="s">
        <v>154</v>
      </c>
      <c r="E237" s="246" t="s">
        <v>1</v>
      </c>
      <c r="F237" s="247" t="s">
        <v>294</v>
      </c>
      <c r="G237" s="245"/>
      <c r="H237" s="248">
        <v>16.300000000000001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154</v>
      </c>
      <c r="AU237" s="254" t="s">
        <v>86</v>
      </c>
      <c r="AV237" s="14" t="s">
        <v>86</v>
      </c>
      <c r="AW237" s="14" t="s">
        <v>33</v>
      </c>
      <c r="AX237" s="14" t="s">
        <v>76</v>
      </c>
      <c r="AY237" s="254" t="s">
        <v>146</v>
      </c>
    </row>
    <row r="238" s="15" customFormat="1">
      <c r="A238" s="15"/>
      <c r="B238" s="255"/>
      <c r="C238" s="256"/>
      <c r="D238" s="235" t="s">
        <v>154</v>
      </c>
      <c r="E238" s="257" t="s">
        <v>1</v>
      </c>
      <c r="F238" s="258" t="s">
        <v>157</v>
      </c>
      <c r="G238" s="256"/>
      <c r="H238" s="259">
        <v>23.25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5" t="s">
        <v>154</v>
      </c>
      <c r="AU238" s="265" t="s">
        <v>86</v>
      </c>
      <c r="AV238" s="15" t="s">
        <v>152</v>
      </c>
      <c r="AW238" s="15" t="s">
        <v>33</v>
      </c>
      <c r="AX238" s="15" t="s">
        <v>84</v>
      </c>
      <c r="AY238" s="265" t="s">
        <v>146</v>
      </c>
    </row>
    <row r="239" s="2" customFormat="1" ht="21.75" customHeight="1">
      <c r="A239" s="38"/>
      <c r="B239" s="39"/>
      <c r="C239" s="219" t="s">
        <v>295</v>
      </c>
      <c r="D239" s="219" t="s">
        <v>148</v>
      </c>
      <c r="E239" s="220" t="s">
        <v>296</v>
      </c>
      <c r="F239" s="221" t="s">
        <v>297</v>
      </c>
      <c r="G239" s="222" t="s">
        <v>188</v>
      </c>
      <c r="H239" s="223">
        <v>3.6600000000000001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41</v>
      </c>
      <c r="O239" s="91"/>
      <c r="P239" s="229">
        <f>O239*H239</f>
        <v>0</v>
      </c>
      <c r="Q239" s="229">
        <v>0.044999999999999998</v>
      </c>
      <c r="R239" s="229">
        <f>Q239*H239</f>
        <v>0.16470000000000001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152</v>
      </c>
      <c r="AT239" s="231" t="s">
        <v>148</v>
      </c>
      <c r="AU239" s="231" t="s">
        <v>86</v>
      </c>
      <c r="AY239" s="17" t="s">
        <v>146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84</v>
      </c>
      <c r="BK239" s="232">
        <f>ROUND(I239*H239,2)</f>
        <v>0</v>
      </c>
      <c r="BL239" s="17" t="s">
        <v>152</v>
      </c>
      <c r="BM239" s="231" t="s">
        <v>298</v>
      </c>
    </row>
    <row r="240" s="2" customFormat="1">
      <c r="A240" s="38"/>
      <c r="B240" s="39"/>
      <c r="C240" s="40"/>
      <c r="D240" s="235" t="s">
        <v>198</v>
      </c>
      <c r="E240" s="40"/>
      <c r="F240" s="266" t="s">
        <v>299</v>
      </c>
      <c r="G240" s="40"/>
      <c r="H240" s="40"/>
      <c r="I240" s="267"/>
      <c r="J240" s="40"/>
      <c r="K240" s="40"/>
      <c r="L240" s="44"/>
      <c r="M240" s="268"/>
      <c r="N240" s="269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198</v>
      </c>
      <c r="AU240" s="17" t="s">
        <v>86</v>
      </c>
    </row>
    <row r="241" s="13" customFormat="1">
      <c r="A241" s="13"/>
      <c r="B241" s="233"/>
      <c r="C241" s="234"/>
      <c r="D241" s="235" t="s">
        <v>154</v>
      </c>
      <c r="E241" s="236" t="s">
        <v>1</v>
      </c>
      <c r="F241" s="237" t="s">
        <v>300</v>
      </c>
      <c r="G241" s="234"/>
      <c r="H241" s="236" t="s">
        <v>1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154</v>
      </c>
      <c r="AU241" s="243" t="s">
        <v>86</v>
      </c>
      <c r="AV241" s="13" t="s">
        <v>84</v>
      </c>
      <c r="AW241" s="13" t="s">
        <v>33</v>
      </c>
      <c r="AX241" s="13" t="s">
        <v>76</v>
      </c>
      <c r="AY241" s="243" t="s">
        <v>146</v>
      </c>
    </row>
    <row r="242" s="14" customFormat="1">
      <c r="A242" s="14"/>
      <c r="B242" s="244"/>
      <c r="C242" s="245"/>
      <c r="D242" s="235" t="s">
        <v>154</v>
      </c>
      <c r="E242" s="246" t="s">
        <v>1</v>
      </c>
      <c r="F242" s="247" t="s">
        <v>301</v>
      </c>
      <c r="G242" s="245"/>
      <c r="H242" s="248">
        <v>3.6600000000000001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154</v>
      </c>
      <c r="AU242" s="254" t="s">
        <v>86</v>
      </c>
      <c r="AV242" s="14" t="s">
        <v>86</v>
      </c>
      <c r="AW242" s="14" t="s">
        <v>33</v>
      </c>
      <c r="AX242" s="14" t="s">
        <v>76</v>
      </c>
      <c r="AY242" s="254" t="s">
        <v>146</v>
      </c>
    </row>
    <row r="243" s="15" customFormat="1">
      <c r="A243" s="15"/>
      <c r="B243" s="255"/>
      <c r="C243" s="256"/>
      <c r="D243" s="235" t="s">
        <v>154</v>
      </c>
      <c r="E243" s="257" t="s">
        <v>1</v>
      </c>
      <c r="F243" s="258" t="s">
        <v>157</v>
      </c>
      <c r="G243" s="256"/>
      <c r="H243" s="259">
        <v>3.6600000000000001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5" t="s">
        <v>154</v>
      </c>
      <c r="AU243" s="265" t="s">
        <v>86</v>
      </c>
      <c r="AV243" s="15" t="s">
        <v>152</v>
      </c>
      <c r="AW243" s="15" t="s">
        <v>33</v>
      </c>
      <c r="AX243" s="15" t="s">
        <v>84</v>
      </c>
      <c r="AY243" s="265" t="s">
        <v>146</v>
      </c>
    </row>
    <row r="244" s="2" customFormat="1" ht="24.15" customHeight="1">
      <c r="A244" s="38"/>
      <c r="B244" s="39"/>
      <c r="C244" s="219" t="s">
        <v>302</v>
      </c>
      <c r="D244" s="219" t="s">
        <v>148</v>
      </c>
      <c r="E244" s="220" t="s">
        <v>303</v>
      </c>
      <c r="F244" s="221" t="s">
        <v>304</v>
      </c>
      <c r="G244" s="222" t="s">
        <v>188</v>
      </c>
      <c r="H244" s="223">
        <v>1.1200000000000001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41</v>
      </c>
      <c r="O244" s="91"/>
      <c r="P244" s="229">
        <f>O244*H244</f>
        <v>0</v>
      </c>
      <c r="Q244" s="229">
        <v>0.044999999999999998</v>
      </c>
      <c r="R244" s="229">
        <f>Q244*H244</f>
        <v>0.0504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152</v>
      </c>
      <c r="AT244" s="231" t="s">
        <v>148</v>
      </c>
      <c r="AU244" s="231" t="s">
        <v>86</v>
      </c>
      <c r="AY244" s="17" t="s">
        <v>146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84</v>
      </c>
      <c r="BK244" s="232">
        <f>ROUND(I244*H244,2)</f>
        <v>0</v>
      </c>
      <c r="BL244" s="17" t="s">
        <v>152</v>
      </c>
      <c r="BM244" s="231" t="s">
        <v>305</v>
      </c>
    </row>
    <row r="245" s="2" customFormat="1">
      <c r="A245" s="38"/>
      <c r="B245" s="39"/>
      <c r="C245" s="40"/>
      <c r="D245" s="235" t="s">
        <v>198</v>
      </c>
      <c r="E245" s="40"/>
      <c r="F245" s="266" t="s">
        <v>299</v>
      </c>
      <c r="G245" s="40"/>
      <c r="H245" s="40"/>
      <c r="I245" s="267"/>
      <c r="J245" s="40"/>
      <c r="K245" s="40"/>
      <c r="L245" s="44"/>
      <c r="M245" s="268"/>
      <c r="N245" s="269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198</v>
      </c>
      <c r="AU245" s="17" t="s">
        <v>86</v>
      </c>
    </row>
    <row r="246" s="13" customFormat="1">
      <c r="A246" s="13"/>
      <c r="B246" s="233"/>
      <c r="C246" s="234"/>
      <c r="D246" s="235" t="s">
        <v>154</v>
      </c>
      <c r="E246" s="236" t="s">
        <v>1</v>
      </c>
      <c r="F246" s="237" t="s">
        <v>306</v>
      </c>
      <c r="G246" s="234"/>
      <c r="H246" s="236" t="s">
        <v>1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154</v>
      </c>
      <c r="AU246" s="243" t="s">
        <v>86</v>
      </c>
      <c r="AV246" s="13" t="s">
        <v>84</v>
      </c>
      <c r="AW246" s="13" t="s">
        <v>33</v>
      </c>
      <c r="AX246" s="13" t="s">
        <v>76</v>
      </c>
      <c r="AY246" s="243" t="s">
        <v>146</v>
      </c>
    </row>
    <row r="247" s="14" customFormat="1">
      <c r="A247" s="14"/>
      <c r="B247" s="244"/>
      <c r="C247" s="245"/>
      <c r="D247" s="235" t="s">
        <v>154</v>
      </c>
      <c r="E247" s="246" t="s">
        <v>1</v>
      </c>
      <c r="F247" s="247" t="s">
        <v>307</v>
      </c>
      <c r="G247" s="245"/>
      <c r="H247" s="248">
        <v>1.1200000000000001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154</v>
      </c>
      <c r="AU247" s="254" t="s">
        <v>86</v>
      </c>
      <c r="AV247" s="14" t="s">
        <v>86</v>
      </c>
      <c r="AW247" s="14" t="s">
        <v>33</v>
      </c>
      <c r="AX247" s="14" t="s">
        <v>76</v>
      </c>
      <c r="AY247" s="254" t="s">
        <v>146</v>
      </c>
    </row>
    <row r="248" s="15" customFormat="1">
      <c r="A248" s="15"/>
      <c r="B248" s="255"/>
      <c r="C248" s="256"/>
      <c r="D248" s="235" t="s">
        <v>154</v>
      </c>
      <c r="E248" s="257" t="s">
        <v>1</v>
      </c>
      <c r="F248" s="258" t="s">
        <v>157</v>
      </c>
      <c r="G248" s="256"/>
      <c r="H248" s="259">
        <v>1.1200000000000001</v>
      </c>
      <c r="I248" s="260"/>
      <c r="J248" s="256"/>
      <c r="K248" s="256"/>
      <c r="L248" s="261"/>
      <c r="M248" s="262"/>
      <c r="N248" s="263"/>
      <c r="O248" s="263"/>
      <c r="P248" s="263"/>
      <c r="Q248" s="263"/>
      <c r="R248" s="263"/>
      <c r="S248" s="263"/>
      <c r="T248" s="26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5" t="s">
        <v>154</v>
      </c>
      <c r="AU248" s="265" t="s">
        <v>86</v>
      </c>
      <c r="AV248" s="15" t="s">
        <v>152</v>
      </c>
      <c r="AW248" s="15" t="s">
        <v>33</v>
      </c>
      <c r="AX248" s="15" t="s">
        <v>84</v>
      </c>
      <c r="AY248" s="265" t="s">
        <v>146</v>
      </c>
    </row>
    <row r="249" s="2" customFormat="1" ht="33" customHeight="1">
      <c r="A249" s="38"/>
      <c r="B249" s="39"/>
      <c r="C249" s="219" t="s">
        <v>308</v>
      </c>
      <c r="D249" s="219" t="s">
        <v>148</v>
      </c>
      <c r="E249" s="220" t="s">
        <v>309</v>
      </c>
      <c r="F249" s="221" t="s">
        <v>310</v>
      </c>
      <c r="G249" s="222" t="s">
        <v>265</v>
      </c>
      <c r="H249" s="223">
        <v>4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41</v>
      </c>
      <c r="O249" s="91"/>
      <c r="P249" s="229">
        <f>O249*H249</f>
        <v>0</v>
      </c>
      <c r="Q249" s="229">
        <v>0.0020600000000000002</v>
      </c>
      <c r="R249" s="229">
        <f>Q249*H249</f>
        <v>0.0082400000000000008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152</v>
      </c>
      <c r="AT249" s="231" t="s">
        <v>148</v>
      </c>
      <c r="AU249" s="231" t="s">
        <v>86</v>
      </c>
      <c r="AY249" s="17" t="s">
        <v>146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84</v>
      </c>
      <c r="BK249" s="232">
        <f>ROUND(I249*H249,2)</f>
        <v>0</v>
      </c>
      <c r="BL249" s="17" t="s">
        <v>152</v>
      </c>
      <c r="BM249" s="231" t="s">
        <v>311</v>
      </c>
    </row>
    <row r="250" s="2" customFormat="1">
      <c r="A250" s="38"/>
      <c r="B250" s="39"/>
      <c r="C250" s="40"/>
      <c r="D250" s="235" t="s">
        <v>198</v>
      </c>
      <c r="E250" s="40"/>
      <c r="F250" s="266" t="s">
        <v>312</v>
      </c>
      <c r="G250" s="40"/>
      <c r="H250" s="40"/>
      <c r="I250" s="267"/>
      <c r="J250" s="40"/>
      <c r="K250" s="40"/>
      <c r="L250" s="44"/>
      <c r="M250" s="268"/>
      <c r="N250" s="269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198</v>
      </c>
      <c r="AU250" s="17" t="s">
        <v>86</v>
      </c>
    </row>
    <row r="251" s="14" customFormat="1">
      <c r="A251" s="14"/>
      <c r="B251" s="244"/>
      <c r="C251" s="245"/>
      <c r="D251" s="235" t="s">
        <v>154</v>
      </c>
      <c r="E251" s="246" t="s">
        <v>1</v>
      </c>
      <c r="F251" s="247" t="s">
        <v>152</v>
      </c>
      <c r="G251" s="245"/>
      <c r="H251" s="248">
        <v>4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154</v>
      </c>
      <c r="AU251" s="254" t="s">
        <v>86</v>
      </c>
      <c r="AV251" s="14" t="s">
        <v>86</v>
      </c>
      <c r="AW251" s="14" t="s">
        <v>33</v>
      </c>
      <c r="AX251" s="14" t="s">
        <v>76</v>
      </c>
      <c r="AY251" s="254" t="s">
        <v>146</v>
      </c>
    </row>
    <row r="252" s="15" customFormat="1">
      <c r="A252" s="15"/>
      <c r="B252" s="255"/>
      <c r="C252" s="256"/>
      <c r="D252" s="235" t="s">
        <v>154</v>
      </c>
      <c r="E252" s="257" t="s">
        <v>1</v>
      </c>
      <c r="F252" s="258" t="s">
        <v>157</v>
      </c>
      <c r="G252" s="256"/>
      <c r="H252" s="259">
        <v>4</v>
      </c>
      <c r="I252" s="260"/>
      <c r="J252" s="256"/>
      <c r="K252" s="256"/>
      <c r="L252" s="261"/>
      <c r="M252" s="262"/>
      <c r="N252" s="263"/>
      <c r="O252" s="263"/>
      <c r="P252" s="263"/>
      <c r="Q252" s="263"/>
      <c r="R252" s="263"/>
      <c r="S252" s="263"/>
      <c r="T252" s="264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5" t="s">
        <v>154</v>
      </c>
      <c r="AU252" s="265" t="s">
        <v>86</v>
      </c>
      <c r="AV252" s="15" t="s">
        <v>152</v>
      </c>
      <c r="AW252" s="15" t="s">
        <v>33</v>
      </c>
      <c r="AX252" s="15" t="s">
        <v>84</v>
      </c>
      <c r="AY252" s="265" t="s">
        <v>146</v>
      </c>
    </row>
    <row r="253" s="2" customFormat="1" ht="24.15" customHeight="1">
      <c r="A253" s="38"/>
      <c r="B253" s="39"/>
      <c r="C253" s="219" t="s">
        <v>313</v>
      </c>
      <c r="D253" s="219" t="s">
        <v>148</v>
      </c>
      <c r="E253" s="220" t="s">
        <v>314</v>
      </c>
      <c r="F253" s="221" t="s">
        <v>315</v>
      </c>
      <c r="G253" s="222" t="s">
        <v>151</v>
      </c>
      <c r="H253" s="223">
        <v>11.135999999999999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41</v>
      </c>
      <c r="O253" s="91"/>
      <c r="P253" s="229">
        <f>O253*H253</f>
        <v>0</v>
      </c>
      <c r="Q253" s="229">
        <v>0.24315999999999999</v>
      </c>
      <c r="R253" s="229">
        <f>Q253*H253</f>
        <v>2.7078297599999996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152</v>
      </c>
      <c r="AT253" s="231" t="s">
        <v>148</v>
      </c>
      <c r="AU253" s="231" t="s">
        <v>86</v>
      </c>
      <c r="AY253" s="17" t="s">
        <v>146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84</v>
      </c>
      <c r="BK253" s="232">
        <f>ROUND(I253*H253,2)</f>
        <v>0</v>
      </c>
      <c r="BL253" s="17" t="s">
        <v>152</v>
      </c>
      <c r="BM253" s="231" t="s">
        <v>316</v>
      </c>
    </row>
    <row r="254" s="2" customFormat="1">
      <c r="A254" s="38"/>
      <c r="B254" s="39"/>
      <c r="C254" s="40"/>
      <c r="D254" s="235" t="s">
        <v>198</v>
      </c>
      <c r="E254" s="40"/>
      <c r="F254" s="266" t="s">
        <v>317</v>
      </c>
      <c r="G254" s="40"/>
      <c r="H254" s="40"/>
      <c r="I254" s="267"/>
      <c r="J254" s="40"/>
      <c r="K254" s="40"/>
      <c r="L254" s="44"/>
      <c r="M254" s="268"/>
      <c r="N254" s="269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198</v>
      </c>
      <c r="AU254" s="17" t="s">
        <v>86</v>
      </c>
    </row>
    <row r="255" s="14" customFormat="1">
      <c r="A255" s="14"/>
      <c r="B255" s="244"/>
      <c r="C255" s="245"/>
      <c r="D255" s="235" t="s">
        <v>154</v>
      </c>
      <c r="E255" s="246" t="s">
        <v>1</v>
      </c>
      <c r="F255" s="247" t="s">
        <v>318</v>
      </c>
      <c r="G255" s="245"/>
      <c r="H255" s="248">
        <v>11.135999999999999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154</v>
      </c>
      <c r="AU255" s="254" t="s">
        <v>86</v>
      </c>
      <c r="AV255" s="14" t="s">
        <v>86</v>
      </c>
      <c r="AW255" s="14" t="s">
        <v>33</v>
      </c>
      <c r="AX255" s="14" t="s">
        <v>76</v>
      </c>
      <c r="AY255" s="254" t="s">
        <v>146</v>
      </c>
    </row>
    <row r="256" s="15" customFormat="1">
      <c r="A256" s="15"/>
      <c r="B256" s="255"/>
      <c r="C256" s="256"/>
      <c r="D256" s="235" t="s">
        <v>154</v>
      </c>
      <c r="E256" s="257" t="s">
        <v>1</v>
      </c>
      <c r="F256" s="258" t="s">
        <v>157</v>
      </c>
      <c r="G256" s="256"/>
      <c r="H256" s="259">
        <v>11.135999999999999</v>
      </c>
      <c r="I256" s="260"/>
      <c r="J256" s="256"/>
      <c r="K256" s="256"/>
      <c r="L256" s="261"/>
      <c r="M256" s="262"/>
      <c r="N256" s="263"/>
      <c r="O256" s="263"/>
      <c r="P256" s="263"/>
      <c r="Q256" s="263"/>
      <c r="R256" s="263"/>
      <c r="S256" s="263"/>
      <c r="T256" s="264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5" t="s">
        <v>154</v>
      </c>
      <c r="AU256" s="265" t="s">
        <v>86</v>
      </c>
      <c r="AV256" s="15" t="s">
        <v>152</v>
      </c>
      <c r="AW256" s="15" t="s">
        <v>33</v>
      </c>
      <c r="AX256" s="15" t="s">
        <v>84</v>
      </c>
      <c r="AY256" s="265" t="s">
        <v>146</v>
      </c>
    </row>
    <row r="257" s="2" customFormat="1" ht="24.15" customHeight="1">
      <c r="A257" s="38"/>
      <c r="B257" s="39"/>
      <c r="C257" s="219" t="s">
        <v>319</v>
      </c>
      <c r="D257" s="219" t="s">
        <v>148</v>
      </c>
      <c r="E257" s="220" t="s">
        <v>320</v>
      </c>
      <c r="F257" s="221" t="s">
        <v>321</v>
      </c>
      <c r="G257" s="222" t="s">
        <v>151</v>
      </c>
      <c r="H257" s="223">
        <v>33.344999999999999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41</v>
      </c>
      <c r="O257" s="91"/>
      <c r="P257" s="229">
        <f>O257*H257</f>
        <v>0</v>
      </c>
      <c r="Q257" s="229">
        <v>0.34190999999999999</v>
      </c>
      <c r="R257" s="229">
        <f>Q257*H257</f>
        <v>11.400988949999999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152</v>
      </c>
      <c r="AT257" s="231" t="s">
        <v>148</v>
      </c>
      <c r="AU257" s="231" t="s">
        <v>86</v>
      </c>
      <c r="AY257" s="17" t="s">
        <v>146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84</v>
      </c>
      <c r="BK257" s="232">
        <f>ROUND(I257*H257,2)</f>
        <v>0</v>
      </c>
      <c r="BL257" s="17" t="s">
        <v>152</v>
      </c>
      <c r="BM257" s="231" t="s">
        <v>322</v>
      </c>
    </row>
    <row r="258" s="13" customFormat="1">
      <c r="A258" s="13"/>
      <c r="B258" s="233"/>
      <c r="C258" s="234"/>
      <c r="D258" s="235" t="s">
        <v>154</v>
      </c>
      <c r="E258" s="236" t="s">
        <v>1</v>
      </c>
      <c r="F258" s="237" t="s">
        <v>323</v>
      </c>
      <c r="G258" s="234"/>
      <c r="H258" s="236" t="s">
        <v>1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154</v>
      </c>
      <c r="AU258" s="243" t="s">
        <v>86</v>
      </c>
      <c r="AV258" s="13" t="s">
        <v>84</v>
      </c>
      <c r="AW258" s="13" t="s">
        <v>33</v>
      </c>
      <c r="AX258" s="13" t="s">
        <v>76</v>
      </c>
      <c r="AY258" s="243" t="s">
        <v>146</v>
      </c>
    </row>
    <row r="259" s="14" customFormat="1">
      <c r="A259" s="14"/>
      <c r="B259" s="244"/>
      <c r="C259" s="245"/>
      <c r="D259" s="235" t="s">
        <v>154</v>
      </c>
      <c r="E259" s="246" t="s">
        <v>1</v>
      </c>
      <c r="F259" s="247" t="s">
        <v>324</v>
      </c>
      <c r="G259" s="245"/>
      <c r="H259" s="248">
        <v>33.344999999999999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154</v>
      </c>
      <c r="AU259" s="254" t="s">
        <v>86</v>
      </c>
      <c r="AV259" s="14" t="s">
        <v>86</v>
      </c>
      <c r="AW259" s="14" t="s">
        <v>33</v>
      </c>
      <c r="AX259" s="14" t="s">
        <v>76</v>
      </c>
      <c r="AY259" s="254" t="s">
        <v>146</v>
      </c>
    </row>
    <row r="260" s="15" customFormat="1">
      <c r="A260" s="15"/>
      <c r="B260" s="255"/>
      <c r="C260" s="256"/>
      <c r="D260" s="235" t="s">
        <v>154</v>
      </c>
      <c r="E260" s="257" t="s">
        <v>1</v>
      </c>
      <c r="F260" s="258" t="s">
        <v>157</v>
      </c>
      <c r="G260" s="256"/>
      <c r="H260" s="259">
        <v>33.344999999999999</v>
      </c>
      <c r="I260" s="260"/>
      <c r="J260" s="256"/>
      <c r="K260" s="256"/>
      <c r="L260" s="261"/>
      <c r="M260" s="262"/>
      <c r="N260" s="263"/>
      <c r="O260" s="263"/>
      <c r="P260" s="263"/>
      <c r="Q260" s="263"/>
      <c r="R260" s="263"/>
      <c r="S260" s="263"/>
      <c r="T260" s="264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5" t="s">
        <v>154</v>
      </c>
      <c r="AU260" s="265" t="s">
        <v>86</v>
      </c>
      <c r="AV260" s="15" t="s">
        <v>152</v>
      </c>
      <c r="AW260" s="15" t="s">
        <v>33</v>
      </c>
      <c r="AX260" s="15" t="s">
        <v>84</v>
      </c>
      <c r="AY260" s="265" t="s">
        <v>146</v>
      </c>
    </row>
    <row r="261" s="2" customFormat="1" ht="24.15" customHeight="1">
      <c r="A261" s="38"/>
      <c r="B261" s="39"/>
      <c r="C261" s="219" t="s">
        <v>325</v>
      </c>
      <c r="D261" s="219" t="s">
        <v>148</v>
      </c>
      <c r="E261" s="220" t="s">
        <v>326</v>
      </c>
      <c r="F261" s="221" t="s">
        <v>327</v>
      </c>
      <c r="G261" s="222" t="s">
        <v>151</v>
      </c>
      <c r="H261" s="223">
        <v>0.16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41</v>
      </c>
      <c r="O261" s="91"/>
      <c r="P261" s="229">
        <f>O261*H261</f>
        <v>0</v>
      </c>
      <c r="Q261" s="229">
        <v>0.02102</v>
      </c>
      <c r="R261" s="229">
        <f>Q261*H261</f>
        <v>0.0033632000000000002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152</v>
      </c>
      <c r="AT261" s="231" t="s">
        <v>148</v>
      </c>
      <c r="AU261" s="231" t="s">
        <v>86</v>
      </c>
      <c r="AY261" s="17" t="s">
        <v>146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84</v>
      </c>
      <c r="BK261" s="232">
        <f>ROUND(I261*H261,2)</f>
        <v>0</v>
      </c>
      <c r="BL261" s="17" t="s">
        <v>152</v>
      </c>
      <c r="BM261" s="231" t="s">
        <v>328</v>
      </c>
    </row>
    <row r="262" s="13" customFormat="1">
      <c r="A262" s="13"/>
      <c r="B262" s="233"/>
      <c r="C262" s="234"/>
      <c r="D262" s="235" t="s">
        <v>154</v>
      </c>
      <c r="E262" s="236" t="s">
        <v>1</v>
      </c>
      <c r="F262" s="237" t="s">
        <v>329</v>
      </c>
      <c r="G262" s="234"/>
      <c r="H262" s="236" t="s">
        <v>1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154</v>
      </c>
      <c r="AU262" s="243" t="s">
        <v>86</v>
      </c>
      <c r="AV262" s="13" t="s">
        <v>84</v>
      </c>
      <c r="AW262" s="13" t="s">
        <v>33</v>
      </c>
      <c r="AX262" s="13" t="s">
        <v>76</v>
      </c>
      <c r="AY262" s="243" t="s">
        <v>146</v>
      </c>
    </row>
    <row r="263" s="14" customFormat="1">
      <c r="A263" s="14"/>
      <c r="B263" s="244"/>
      <c r="C263" s="245"/>
      <c r="D263" s="235" t="s">
        <v>154</v>
      </c>
      <c r="E263" s="246" t="s">
        <v>1</v>
      </c>
      <c r="F263" s="247" t="s">
        <v>330</v>
      </c>
      <c r="G263" s="245"/>
      <c r="H263" s="248">
        <v>0.16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154</v>
      </c>
      <c r="AU263" s="254" t="s">
        <v>86</v>
      </c>
      <c r="AV263" s="14" t="s">
        <v>86</v>
      </c>
      <c r="AW263" s="14" t="s">
        <v>33</v>
      </c>
      <c r="AX263" s="14" t="s">
        <v>76</v>
      </c>
      <c r="AY263" s="254" t="s">
        <v>146</v>
      </c>
    </row>
    <row r="264" s="15" customFormat="1">
      <c r="A264" s="15"/>
      <c r="B264" s="255"/>
      <c r="C264" s="256"/>
      <c r="D264" s="235" t="s">
        <v>154</v>
      </c>
      <c r="E264" s="257" t="s">
        <v>1</v>
      </c>
      <c r="F264" s="258" t="s">
        <v>157</v>
      </c>
      <c r="G264" s="256"/>
      <c r="H264" s="259">
        <v>0.16</v>
      </c>
      <c r="I264" s="260"/>
      <c r="J264" s="256"/>
      <c r="K264" s="256"/>
      <c r="L264" s="261"/>
      <c r="M264" s="262"/>
      <c r="N264" s="263"/>
      <c r="O264" s="263"/>
      <c r="P264" s="263"/>
      <c r="Q264" s="263"/>
      <c r="R264" s="263"/>
      <c r="S264" s="263"/>
      <c r="T264" s="264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5" t="s">
        <v>154</v>
      </c>
      <c r="AU264" s="265" t="s">
        <v>86</v>
      </c>
      <c r="AV264" s="15" t="s">
        <v>152</v>
      </c>
      <c r="AW264" s="15" t="s">
        <v>33</v>
      </c>
      <c r="AX264" s="15" t="s">
        <v>84</v>
      </c>
      <c r="AY264" s="265" t="s">
        <v>146</v>
      </c>
    </row>
    <row r="265" s="2" customFormat="1" ht="24.15" customHeight="1">
      <c r="A265" s="38"/>
      <c r="B265" s="39"/>
      <c r="C265" s="219" t="s">
        <v>331</v>
      </c>
      <c r="D265" s="219" t="s">
        <v>148</v>
      </c>
      <c r="E265" s="220" t="s">
        <v>332</v>
      </c>
      <c r="F265" s="221" t="s">
        <v>333</v>
      </c>
      <c r="G265" s="222" t="s">
        <v>151</v>
      </c>
      <c r="H265" s="223">
        <v>0.16</v>
      </c>
      <c r="I265" s="224"/>
      <c r="J265" s="225">
        <f>ROUND(I265*H265,2)</f>
        <v>0</v>
      </c>
      <c r="K265" s="226"/>
      <c r="L265" s="44"/>
      <c r="M265" s="227" t="s">
        <v>1</v>
      </c>
      <c r="N265" s="228" t="s">
        <v>41</v>
      </c>
      <c r="O265" s="91"/>
      <c r="P265" s="229">
        <f>O265*H265</f>
        <v>0</v>
      </c>
      <c r="Q265" s="229">
        <v>0.02102</v>
      </c>
      <c r="R265" s="229">
        <f>Q265*H265</f>
        <v>0.0033632000000000002</v>
      </c>
      <c r="S265" s="229">
        <v>0</v>
      </c>
      <c r="T265" s="23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1" t="s">
        <v>152</v>
      </c>
      <c r="AT265" s="231" t="s">
        <v>148</v>
      </c>
      <c r="AU265" s="231" t="s">
        <v>86</v>
      </c>
      <c r="AY265" s="17" t="s">
        <v>146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7" t="s">
        <v>84</v>
      </c>
      <c r="BK265" s="232">
        <f>ROUND(I265*H265,2)</f>
        <v>0</v>
      </c>
      <c r="BL265" s="17" t="s">
        <v>152</v>
      </c>
      <c r="BM265" s="231" t="s">
        <v>334</v>
      </c>
    </row>
    <row r="266" s="14" customFormat="1">
      <c r="A266" s="14"/>
      <c r="B266" s="244"/>
      <c r="C266" s="245"/>
      <c r="D266" s="235" t="s">
        <v>154</v>
      </c>
      <c r="E266" s="246" t="s">
        <v>1</v>
      </c>
      <c r="F266" s="247" t="s">
        <v>335</v>
      </c>
      <c r="G266" s="245"/>
      <c r="H266" s="248">
        <v>0.16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154</v>
      </c>
      <c r="AU266" s="254" t="s">
        <v>86</v>
      </c>
      <c r="AV266" s="14" t="s">
        <v>86</v>
      </c>
      <c r="AW266" s="14" t="s">
        <v>33</v>
      </c>
      <c r="AX266" s="14" t="s">
        <v>76</v>
      </c>
      <c r="AY266" s="254" t="s">
        <v>146</v>
      </c>
    </row>
    <row r="267" s="15" customFormat="1">
      <c r="A267" s="15"/>
      <c r="B267" s="255"/>
      <c r="C267" s="256"/>
      <c r="D267" s="235" t="s">
        <v>154</v>
      </c>
      <c r="E267" s="257" t="s">
        <v>1</v>
      </c>
      <c r="F267" s="258" t="s">
        <v>157</v>
      </c>
      <c r="G267" s="256"/>
      <c r="H267" s="259">
        <v>0.16</v>
      </c>
      <c r="I267" s="260"/>
      <c r="J267" s="256"/>
      <c r="K267" s="256"/>
      <c r="L267" s="261"/>
      <c r="M267" s="262"/>
      <c r="N267" s="263"/>
      <c r="O267" s="263"/>
      <c r="P267" s="263"/>
      <c r="Q267" s="263"/>
      <c r="R267" s="263"/>
      <c r="S267" s="263"/>
      <c r="T267" s="264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5" t="s">
        <v>154</v>
      </c>
      <c r="AU267" s="265" t="s">
        <v>86</v>
      </c>
      <c r="AV267" s="15" t="s">
        <v>152</v>
      </c>
      <c r="AW267" s="15" t="s">
        <v>33</v>
      </c>
      <c r="AX267" s="15" t="s">
        <v>84</v>
      </c>
      <c r="AY267" s="265" t="s">
        <v>146</v>
      </c>
    </row>
    <row r="268" s="2" customFormat="1" ht="33" customHeight="1">
      <c r="A268" s="38"/>
      <c r="B268" s="39"/>
      <c r="C268" s="219" t="s">
        <v>336</v>
      </c>
      <c r="D268" s="219" t="s">
        <v>148</v>
      </c>
      <c r="E268" s="220" t="s">
        <v>337</v>
      </c>
      <c r="F268" s="221" t="s">
        <v>338</v>
      </c>
      <c r="G268" s="222" t="s">
        <v>151</v>
      </c>
      <c r="H268" s="223">
        <v>1.3200000000000001</v>
      </c>
      <c r="I268" s="224"/>
      <c r="J268" s="225">
        <f>ROUND(I268*H268,2)</f>
        <v>0</v>
      </c>
      <c r="K268" s="226"/>
      <c r="L268" s="44"/>
      <c r="M268" s="227" t="s">
        <v>1</v>
      </c>
      <c r="N268" s="228" t="s">
        <v>41</v>
      </c>
      <c r="O268" s="91"/>
      <c r="P268" s="229">
        <f>O268*H268</f>
        <v>0</v>
      </c>
      <c r="Q268" s="229">
        <v>0.01453</v>
      </c>
      <c r="R268" s="229">
        <f>Q268*H268</f>
        <v>0.019179600000000002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152</v>
      </c>
      <c r="AT268" s="231" t="s">
        <v>148</v>
      </c>
      <c r="AU268" s="231" t="s">
        <v>86</v>
      </c>
      <c r="AY268" s="17" t="s">
        <v>146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84</v>
      </c>
      <c r="BK268" s="232">
        <f>ROUND(I268*H268,2)</f>
        <v>0</v>
      </c>
      <c r="BL268" s="17" t="s">
        <v>152</v>
      </c>
      <c r="BM268" s="231" t="s">
        <v>339</v>
      </c>
    </row>
    <row r="269" s="13" customFormat="1">
      <c r="A269" s="13"/>
      <c r="B269" s="233"/>
      <c r="C269" s="234"/>
      <c r="D269" s="235" t="s">
        <v>154</v>
      </c>
      <c r="E269" s="236" t="s">
        <v>1</v>
      </c>
      <c r="F269" s="237" t="s">
        <v>340</v>
      </c>
      <c r="G269" s="234"/>
      <c r="H269" s="236" t="s">
        <v>1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154</v>
      </c>
      <c r="AU269" s="243" t="s">
        <v>86</v>
      </c>
      <c r="AV269" s="13" t="s">
        <v>84</v>
      </c>
      <c r="AW269" s="13" t="s">
        <v>33</v>
      </c>
      <c r="AX269" s="13" t="s">
        <v>76</v>
      </c>
      <c r="AY269" s="243" t="s">
        <v>146</v>
      </c>
    </row>
    <row r="270" s="14" customFormat="1">
      <c r="A270" s="14"/>
      <c r="B270" s="244"/>
      <c r="C270" s="245"/>
      <c r="D270" s="235" t="s">
        <v>154</v>
      </c>
      <c r="E270" s="246" t="s">
        <v>1</v>
      </c>
      <c r="F270" s="247" t="s">
        <v>341</v>
      </c>
      <c r="G270" s="245"/>
      <c r="H270" s="248">
        <v>1.3200000000000001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154</v>
      </c>
      <c r="AU270" s="254" t="s">
        <v>86</v>
      </c>
      <c r="AV270" s="14" t="s">
        <v>86</v>
      </c>
      <c r="AW270" s="14" t="s">
        <v>33</v>
      </c>
      <c r="AX270" s="14" t="s">
        <v>76</v>
      </c>
      <c r="AY270" s="254" t="s">
        <v>146</v>
      </c>
    </row>
    <row r="271" s="15" customFormat="1">
      <c r="A271" s="15"/>
      <c r="B271" s="255"/>
      <c r="C271" s="256"/>
      <c r="D271" s="235" t="s">
        <v>154</v>
      </c>
      <c r="E271" s="257" t="s">
        <v>1</v>
      </c>
      <c r="F271" s="258" t="s">
        <v>157</v>
      </c>
      <c r="G271" s="256"/>
      <c r="H271" s="259">
        <v>1.3200000000000001</v>
      </c>
      <c r="I271" s="260"/>
      <c r="J271" s="256"/>
      <c r="K271" s="256"/>
      <c r="L271" s="261"/>
      <c r="M271" s="262"/>
      <c r="N271" s="263"/>
      <c r="O271" s="263"/>
      <c r="P271" s="263"/>
      <c r="Q271" s="263"/>
      <c r="R271" s="263"/>
      <c r="S271" s="263"/>
      <c r="T271" s="264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5" t="s">
        <v>154</v>
      </c>
      <c r="AU271" s="265" t="s">
        <v>86</v>
      </c>
      <c r="AV271" s="15" t="s">
        <v>152</v>
      </c>
      <c r="AW271" s="15" t="s">
        <v>33</v>
      </c>
      <c r="AX271" s="15" t="s">
        <v>84</v>
      </c>
      <c r="AY271" s="265" t="s">
        <v>146</v>
      </c>
    </row>
    <row r="272" s="2" customFormat="1" ht="33" customHeight="1">
      <c r="A272" s="38"/>
      <c r="B272" s="39"/>
      <c r="C272" s="219" t="s">
        <v>342</v>
      </c>
      <c r="D272" s="219" t="s">
        <v>148</v>
      </c>
      <c r="E272" s="220" t="s">
        <v>343</v>
      </c>
      <c r="F272" s="221" t="s">
        <v>344</v>
      </c>
      <c r="G272" s="222" t="s">
        <v>151</v>
      </c>
      <c r="H272" s="223">
        <v>2.6400000000000001</v>
      </c>
      <c r="I272" s="224"/>
      <c r="J272" s="225">
        <f>ROUND(I272*H272,2)</f>
        <v>0</v>
      </c>
      <c r="K272" s="226"/>
      <c r="L272" s="44"/>
      <c r="M272" s="227" t="s">
        <v>1</v>
      </c>
      <c r="N272" s="228" t="s">
        <v>41</v>
      </c>
      <c r="O272" s="91"/>
      <c r="P272" s="229">
        <f>O272*H272</f>
        <v>0</v>
      </c>
      <c r="Q272" s="229">
        <v>0.015140000000000001</v>
      </c>
      <c r="R272" s="229">
        <f>Q272*H272</f>
        <v>0.039969600000000001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152</v>
      </c>
      <c r="AT272" s="231" t="s">
        <v>148</v>
      </c>
      <c r="AU272" s="231" t="s">
        <v>86</v>
      </c>
      <c r="AY272" s="17" t="s">
        <v>146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7" t="s">
        <v>84</v>
      </c>
      <c r="BK272" s="232">
        <f>ROUND(I272*H272,2)</f>
        <v>0</v>
      </c>
      <c r="BL272" s="17" t="s">
        <v>152</v>
      </c>
      <c r="BM272" s="231" t="s">
        <v>345</v>
      </c>
    </row>
    <row r="273" s="13" customFormat="1">
      <c r="A273" s="13"/>
      <c r="B273" s="233"/>
      <c r="C273" s="234"/>
      <c r="D273" s="235" t="s">
        <v>154</v>
      </c>
      <c r="E273" s="236" t="s">
        <v>1</v>
      </c>
      <c r="F273" s="237" t="s">
        <v>346</v>
      </c>
      <c r="G273" s="234"/>
      <c r="H273" s="236" t="s">
        <v>1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154</v>
      </c>
      <c r="AU273" s="243" t="s">
        <v>86</v>
      </c>
      <c r="AV273" s="13" t="s">
        <v>84</v>
      </c>
      <c r="AW273" s="13" t="s">
        <v>33</v>
      </c>
      <c r="AX273" s="13" t="s">
        <v>76</v>
      </c>
      <c r="AY273" s="243" t="s">
        <v>146</v>
      </c>
    </row>
    <row r="274" s="14" customFormat="1">
      <c r="A274" s="14"/>
      <c r="B274" s="244"/>
      <c r="C274" s="245"/>
      <c r="D274" s="235" t="s">
        <v>154</v>
      </c>
      <c r="E274" s="246" t="s">
        <v>1</v>
      </c>
      <c r="F274" s="247" t="s">
        <v>347</v>
      </c>
      <c r="G274" s="245"/>
      <c r="H274" s="248">
        <v>2.6400000000000001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154</v>
      </c>
      <c r="AU274" s="254" t="s">
        <v>86</v>
      </c>
      <c r="AV274" s="14" t="s">
        <v>86</v>
      </c>
      <c r="AW274" s="14" t="s">
        <v>33</v>
      </c>
      <c r="AX274" s="14" t="s">
        <v>76</v>
      </c>
      <c r="AY274" s="254" t="s">
        <v>146</v>
      </c>
    </row>
    <row r="275" s="15" customFormat="1">
      <c r="A275" s="15"/>
      <c r="B275" s="255"/>
      <c r="C275" s="256"/>
      <c r="D275" s="235" t="s">
        <v>154</v>
      </c>
      <c r="E275" s="257" t="s">
        <v>1</v>
      </c>
      <c r="F275" s="258" t="s">
        <v>157</v>
      </c>
      <c r="G275" s="256"/>
      <c r="H275" s="259">
        <v>2.6400000000000001</v>
      </c>
      <c r="I275" s="260"/>
      <c r="J275" s="256"/>
      <c r="K275" s="256"/>
      <c r="L275" s="261"/>
      <c r="M275" s="262"/>
      <c r="N275" s="263"/>
      <c r="O275" s="263"/>
      <c r="P275" s="263"/>
      <c r="Q275" s="263"/>
      <c r="R275" s="263"/>
      <c r="S275" s="263"/>
      <c r="T275" s="264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5" t="s">
        <v>154</v>
      </c>
      <c r="AU275" s="265" t="s">
        <v>86</v>
      </c>
      <c r="AV275" s="15" t="s">
        <v>152</v>
      </c>
      <c r="AW275" s="15" t="s">
        <v>33</v>
      </c>
      <c r="AX275" s="15" t="s">
        <v>84</v>
      </c>
      <c r="AY275" s="265" t="s">
        <v>146</v>
      </c>
    </row>
    <row r="276" s="2" customFormat="1" ht="24.15" customHeight="1">
      <c r="A276" s="38"/>
      <c r="B276" s="39"/>
      <c r="C276" s="219" t="s">
        <v>348</v>
      </c>
      <c r="D276" s="219" t="s">
        <v>148</v>
      </c>
      <c r="E276" s="220" t="s">
        <v>349</v>
      </c>
      <c r="F276" s="221" t="s">
        <v>350</v>
      </c>
      <c r="G276" s="222" t="s">
        <v>176</v>
      </c>
      <c r="H276" s="223">
        <v>4.0499999999999998</v>
      </c>
      <c r="I276" s="224"/>
      <c r="J276" s="225">
        <f>ROUND(I276*H276,2)</f>
        <v>0</v>
      </c>
      <c r="K276" s="226"/>
      <c r="L276" s="44"/>
      <c r="M276" s="227" t="s">
        <v>1</v>
      </c>
      <c r="N276" s="228" t="s">
        <v>41</v>
      </c>
      <c r="O276" s="91"/>
      <c r="P276" s="229">
        <f>O276*H276</f>
        <v>0</v>
      </c>
      <c r="Q276" s="229">
        <v>2.5058699999999998</v>
      </c>
      <c r="R276" s="229">
        <f>Q276*H276</f>
        <v>10.148773499999999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152</v>
      </c>
      <c r="AT276" s="231" t="s">
        <v>148</v>
      </c>
      <c r="AU276" s="231" t="s">
        <v>86</v>
      </c>
      <c r="AY276" s="17" t="s">
        <v>146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84</v>
      </c>
      <c r="BK276" s="232">
        <f>ROUND(I276*H276,2)</f>
        <v>0</v>
      </c>
      <c r="BL276" s="17" t="s">
        <v>152</v>
      </c>
      <c r="BM276" s="231" t="s">
        <v>351</v>
      </c>
    </row>
    <row r="277" s="13" customFormat="1">
      <c r="A277" s="13"/>
      <c r="B277" s="233"/>
      <c r="C277" s="234"/>
      <c r="D277" s="235" t="s">
        <v>154</v>
      </c>
      <c r="E277" s="236" t="s">
        <v>1</v>
      </c>
      <c r="F277" s="237" t="s">
        <v>352</v>
      </c>
      <c r="G277" s="234"/>
      <c r="H277" s="236" t="s">
        <v>1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154</v>
      </c>
      <c r="AU277" s="243" t="s">
        <v>86</v>
      </c>
      <c r="AV277" s="13" t="s">
        <v>84</v>
      </c>
      <c r="AW277" s="13" t="s">
        <v>33</v>
      </c>
      <c r="AX277" s="13" t="s">
        <v>76</v>
      </c>
      <c r="AY277" s="243" t="s">
        <v>146</v>
      </c>
    </row>
    <row r="278" s="13" customFormat="1">
      <c r="A278" s="13"/>
      <c r="B278" s="233"/>
      <c r="C278" s="234"/>
      <c r="D278" s="235" t="s">
        <v>154</v>
      </c>
      <c r="E278" s="236" t="s">
        <v>1</v>
      </c>
      <c r="F278" s="237" t="s">
        <v>179</v>
      </c>
      <c r="G278" s="234"/>
      <c r="H278" s="236" t="s">
        <v>1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154</v>
      </c>
      <c r="AU278" s="243" t="s">
        <v>86</v>
      </c>
      <c r="AV278" s="13" t="s">
        <v>84</v>
      </c>
      <c r="AW278" s="13" t="s">
        <v>33</v>
      </c>
      <c r="AX278" s="13" t="s">
        <v>76</v>
      </c>
      <c r="AY278" s="243" t="s">
        <v>146</v>
      </c>
    </row>
    <row r="279" s="14" customFormat="1">
      <c r="A279" s="14"/>
      <c r="B279" s="244"/>
      <c r="C279" s="245"/>
      <c r="D279" s="235" t="s">
        <v>154</v>
      </c>
      <c r="E279" s="246" t="s">
        <v>1</v>
      </c>
      <c r="F279" s="247" t="s">
        <v>353</v>
      </c>
      <c r="G279" s="245"/>
      <c r="H279" s="248">
        <v>2.0249999999999999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154</v>
      </c>
      <c r="AU279" s="254" t="s">
        <v>86</v>
      </c>
      <c r="AV279" s="14" t="s">
        <v>86</v>
      </c>
      <c r="AW279" s="14" t="s">
        <v>33</v>
      </c>
      <c r="AX279" s="14" t="s">
        <v>76</v>
      </c>
      <c r="AY279" s="254" t="s">
        <v>146</v>
      </c>
    </row>
    <row r="280" s="13" customFormat="1">
      <c r="A280" s="13"/>
      <c r="B280" s="233"/>
      <c r="C280" s="234"/>
      <c r="D280" s="235" t="s">
        <v>154</v>
      </c>
      <c r="E280" s="236" t="s">
        <v>1</v>
      </c>
      <c r="F280" s="237" t="s">
        <v>354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154</v>
      </c>
      <c r="AU280" s="243" t="s">
        <v>86</v>
      </c>
      <c r="AV280" s="13" t="s">
        <v>84</v>
      </c>
      <c r="AW280" s="13" t="s">
        <v>33</v>
      </c>
      <c r="AX280" s="13" t="s">
        <v>76</v>
      </c>
      <c r="AY280" s="243" t="s">
        <v>146</v>
      </c>
    </row>
    <row r="281" s="14" customFormat="1">
      <c r="A281" s="14"/>
      <c r="B281" s="244"/>
      <c r="C281" s="245"/>
      <c r="D281" s="235" t="s">
        <v>154</v>
      </c>
      <c r="E281" s="246" t="s">
        <v>1</v>
      </c>
      <c r="F281" s="247" t="s">
        <v>353</v>
      </c>
      <c r="G281" s="245"/>
      <c r="H281" s="248">
        <v>2.0249999999999999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154</v>
      </c>
      <c r="AU281" s="254" t="s">
        <v>86</v>
      </c>
      <c r="AV281" s="14" t="s">
        <v>86</v>
      </c>
      <c r="AW281" s="14" t="s">
        <v>33</v>
      </c>
      <c r="AX281" s="14" t="s">
        <v>76</v>
      </c>
      <c r="AY281" s="254" t="s">
        <v>146</v>
      </c>
    </row>
    <row r="282" s="15" customFormat="1">
      <c r="A282" s="15"/>
      <c r="B282" s="255"/>
      <c r="C282" s="256"/>
      <c r="D282" s="235" t="s">
        <v>154</v>
      </c>
      <c r="E282" s="257" t="s">
        <v>1</v>
      </c>
      <c r="F282" s="258" t="s">
        <v>157</v>
      </c>
      <c r="G282" s="256"/>
      <c r="H282" s="259">
        <v>4.0499999999999998</v>
      </c>
      <c r="I282" s="260"/>
      <c r="J282" s="256"/>
      <c r="K282" s="256"/>
      <c r="L282" s="261"/>
      <c r="M282" s="262"/>
      <c r="N282" s="263"/>
      <c r="O282" s="263"/>
      <c r="P282" s="263"/>
      <c r="Q282" s="263"/>
      <c r="R282" s="263"/>
      <c r="S282" s="263"/>
      <c r="T282" s="264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5" t="s">
        <v>154</v>
      </c>
      <c r="AU282" s="265" t="s">
        <v>86</v>
      </c>
      <c r="AV282" s="15" t="s">
        <v>152</v>
      </c>
      <c r="AW282" s="15" t="s">
        <v>33</v>
      </c>
      <c r="AX282" s="15" t="s">
        <v>84</v>
      </c>
      <c r="AY282" s="265" t="s">
        <v>146</v>
      </c>
    </row>
    <row r="283" s="2" customFormat="1" ht="55.5" customHeight="1">
      <c r="A283" s="38"/>
      <c r="B283" s="39"/>
      <c r="C283" s="219" t="s">
        <v>355</v>
      </c>
      <c r="D283" s="219" t="s">
        <v>148</v>
      </c>
      <c r="E283" s="220" t="s">
        <v>356</v>
      </c>
      <c r="F283" s="221" t="s">
        <v>357</v>
      </c>
      <c r="G283" s="222" t="s">
        <v>151</v>
      </c>
      <c r="H283" s="223">
        <v>25.5</v>
      </c>
      <c r="I283" s="224"/>
      <c r="J283" s="225">
        <f>ROUND(I283*H283,2)</f>
        <v>0</v>
      </c>
      <c r="K283" s="226"/>
      <c r="L283" s="44"/>
      <c r="M283" s="227" t="s">
        <v>1</v>
      </c>
      <c r="N283" s="228" t="s">
        <v>41</v>
      </c>
      <c r="O283" s="91"/>
      <c r="P283" s="229">
        <f>O283*H283</f>
        <v>0</v>
      </c>
      <c r="Q283" s="229">
        <v>1.0311999999999999</v>
      </c>
      <c r="R283" s="229">
        <f>Q283*H283</f>
        <v>26.295599999999997</v>
      </c>
      <c r="S283" s="229">
        <v>0</v>
      </c>
      <c r="T283" s="23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152</v>
      </c>
      <c r="AT283" s="231" t="s">
        <v>148</v>
      </c>
      <c r="AU283" s="231" t="s">
        <v>86</v>
      </c>
      <c r="AY283" s="17" t="s">
        <v>146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7" t="s">
        <v>84</v>
      </c>
      <c r="BK283" s="232">
        <f>ROUND(I283*H283,2)</f>
        <v>0</v>
      </c>
      <c r="BL283" s="17" t="s">
        <v>152</v>
      </c>
      <c r="BM283" s="231" t="s">
        <v>358</v>
      </c>
    </row>
    <row r="284" s="13" customFormat="1">
      <c r="A284" s="13"/>
      <c r="B284" s="233"/>
      <c r="C284" s="234"/>
      <c r="D284" s="235" t="s">
        <v>154</v>
      </c>
      <c r="E284" s="236" t="s">
        <v>1</v>
      </c>
      <c r="F284" s="237" t="s">
        <v>359</v>
      </c>
      <c r="G284" s="234"/>
      <c r="H284" s="236" t="s">
        <v>1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154</v>
      </c>
      <c r="AU284" s="243" t="s">
        <v>86</v>
      </c>
      <c r="AV284" s="13" t="s">
        <v>84</v>
      </c>
      <c r="AW284" s="13" t="s">
        <v>33</v>
      </c>
      <c r="AX284" s="13" t="s">
        <v>76</v>
      </c>
      <c r="AY284" s="243" t="s">
        <v>146</v>
      </c>
    </row>
    <row r="285" s="14" customFormat="1">
      <c r="A285" s="14"/>
      <c r="B285" s="244"/>
      <c r="C285" s="245"/>
      <c r="D285" s="235" t="s">
        <v>154</v>
      </c>
      <c r="E285" s="246" t="s">
        <v>1</v>
      </c>
      <c r="F285" s="247" t="s">
        <v>360</v>
      </c>
      <c r="G285" s="245"/>
      <c r="H285" s="248">
        <v>10.5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154</v>
      </c>
      <c r="AU285" s="254" t="s">
        <v>86</v>
      </c>
      <c r="AV285" s="14" t="s">
        <v>86</v>
      </c>
      <c r="AW285" s="14" t="s">
        <v>33</v>
      </c>
      <c r="AX285" s="14" t="s">
        <v>76</v>
      </c>
      <c r="AY285" s="254" t="s">
        <v>146</v>
      </c>
    </row>
    <row r="286" s="13" customFormat="1">
      <c r="A286" s="13"/>
      <c r="B286" s="233"/>
      <c r="C286" s="234"/>
      <c r="D286" s="235" t="s">
        <v>154</v>
      </c>
      <c r="E286" s="236" t="s">
        <v>1</v>
      </c>
      <c r="F286" s="237" t="s">
        <v>361</v>
      </c>
      <c r="G286" s="234"/>
      <c r="H286" s="236" t="s">
        <v>1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154</v>
      </c>
      <c r="AU286" s="243" t="s">
        <v>86</v>
      </c>
      <c r="AV286" s="13" t="s">
        <v>84</v>
      </c>
      <c r="AW286" s="13" t="s">
        <v>33</v>
      </c>
      <c r="AX286" s="13" t="s">
        <v>76</v>
      </c>
      <c r="AY286" s="243" t="s">
        <v>146</v>
      </c>
    </row>
    <row r="287" s="14" customFormat="1">
      <c r="A287" s="14"/>
      <c r="B287" s="244"/>
      <c r="C287" s="245"/>
      <c r="D287" s="235" t="s">
        <v>154</v>
      </c>
      <c r="E287" s="246" t="s">
        <v>1</v>
      </c>
      <c r="F287" s="247" t="s">
        <v>217</v>
      </c>
      <c r="G287" s="245"/>
      <c r="H287" s="248">
        <v>11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154</v>
      </c>
      <c r="AU287" s="254" t="s">
        <v>86</v>
      </c>
      <c r="AV287" s="14" t="s">
        <v>86</v>
      </c>
      <c r="AW287" s="14" t="s">
        <v>33</v>
      </c>
      <c r="AX287" s="14" t="s">
        <v>76</v>
      </c>
      <c r="AY287" s="254" t="s">
        <v>146</v>
      </c>
    </row>
    <row r="288" s="13" customFormat="1">
      <c r="A288" s="13"/>
      <c r="B288" s="233"/>
      <c r="C288" s="234"/>
      <c r="D288" s="235" t="s">
        <v>154</v>
      </c>
      <c r="E288" s="236" t="s">
        <v>1</v>
      </c>
      <c r="F288" s="237" t="s">
        <v>362</v>
      </c>
      <c r="G288" s="234"/>
      <c r="H288" s="236" t="s">
        <v>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154</v>
      </c>
      <c r="AU288" s="243" t="s">
        <v>86</v>
      </c>
      <c r="AV288" s="13" t="s">
        <v>84</v>
      </c>
      <c r="AW288" s="13" t="s">
        <v>33</v>
      </c>
      <c r="AX288" s="13" t="s">
        <v>76</v>
      </c>
      <c r="AY288" s="243" t="s">
        <v>146</v>
      </c>
    </row>
    <row r="289" s="14" customFormat="1">
      <c r="A289" s="14"/>
      <c r="B289" s="244"/>
      <c r="C289" s="245"/>
      <c r="D289" s="235" t="s">
        <v>154</v>
      </c>
      <c r="E289" s="246" t="s">
        <v>1</v>
      </c>
      <c r="F289" s="247" t="s">
        <v>363</v>
      </c>
      <c r="G289" s="245"/>
      <c r="H289" s="248">
        <v>4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154</v>
      </c>
      <c r="AU289" s="254" t="s">
        <v>86</v>
      </c>
      <c r="AV289" s="14" t="s">
        <v>86</v>
      </c>
      <c r="AW289" s="14" t="s">
        <v>33</v>
      </c>
      <c r="AX289" s="14" t="s">
        <v>76</v>
      </c>
      <c r="AY289" s="254" t="s">
        <v>146</v>
      </c>
    </row>
    <row r="290" s="15" customFormat="1">
      <c r="A290" s="15"/>
      <c r="B290" s="255"/>
      <c r="C290" s="256"/>
      <c r="D290" s="235" t="s">
        <v>154</v>
      </c>
      <c r="E290" s="257" t="s">
        <v>1</v>
      </c>
      <c r="F290" s="258" t="s">
        <v>157</v>
      </c>
      <c r="G290" s="256"/>
      <c r="H290" s="259">
        <v>25.5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5" t="s">
        <v>154</v>
      </c>
      <c r="AU290" s="265" t="s">
        <v>86</v>
      </c>
      <c r="AV290" s="15" t="s">
        <v>152</v>
      </c>
      <c r="AW290" s="15" t="s">
        <v>33</v>
      </c>
      <c r="AX290" s="15" t="s">
        <v>84</v>
      </c>
      <c r="AY290" s="265" t="s">
        <v>146</v>
      </c>
    </row>
    <row r="291" s="12" customFormat="1" ht="22.8" customHeight="1">
      <c r="A291" s="12"/>
      <c r="B291" s="203"/>
      <c r="C291" s="204"/>
      <c r="D291" s="205" t="s">
        <v>75</v>
      </c>
      <c r="E291" s="217" t="s">
        <v>173</v>
      </c>
      <c r="F291" s="217" t="s">
        <v>364</v>
      </c>
      <c r="G291" s="204"/>
      <c r="H291" s="204"/>
      <c r="I291" s="207"/>
      <c r="J291" s="218">
        <f>BK291</f>
        <v>0</v>
      </c>
      <c r="K291" s="204"/>
      <c r="L291" s="209"/>
      <c r="M291" s="210"/>
      <c r="N291" s="211"/>
      <c r="O291" s="211"/>
      <c r="P291" s="212">
        <f>SUM(P292:P309)</f>
        <v>0</v>
      </c>
      <c r="Q291" s="211"/>
      <c r="R291" s="212">
        <f>SUM(R292:R309)</f>
        <v>0.072590000000000002</v>
      </c>
      <c r="S291" s="211"/>
      <c r="T291" s="213">
        <f>SUM(T292:T309)</f>
        <v>1.8260000000000001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4" t="s">
        <v>84</v>
      </c>
      <c r="AT291" s="215" t="s">
        <v>75</v>
      </c>
      <c r="AU291" s="215" t="s">
        <v>84</v>
      </c>
      <c r="AY291" s="214" t="s">
        <v>146</v>
      </c>
      <c r="BK291" s="216">
        <f>SUM(BK292:BK309)</f>
        <v>0</v>
      </c>
    </row>
    <row r="292" s="2" customFormat="1" ht="33" customHeight="1">
      <c r="A292" s="38"/>
      <c r="B292" s="39"/>
      <c r="C292" s="219" t="s">
        <v>365</v>
      </c>
      <c r="D292" s="219" t="s">
        <v>148</v>
      </c>
      <c r="E292" s="220" t="s">
        <v>366</v>
      </c>
      <c r="F292" s="221" t="s">
        <v>367</v>
      </c>
      <c r="G292" s="222" t="s">
        <v>265</v>
      </c>
      <c r="H292" s="223">
        <v>9</v>
      </c>
      <c r="I292" s="224"/>
      <c r="J292" s="225">
        <f>ROUND(I292*H292,2)</f>
        <v>0</v>
      </c>
      <c r="K292" s="226"/>
      <c r="L292" s="44"/>
      <c r="M292" s="227" t="s">
        <v>1</v>
      </c>
      <c r="N292" s="228" t="s">
        <v>41</v>
      </c>
      <c r="O292" s="91"/>
      <c r="P292" s="229">
        <f>O292*H292</f>
        <v>0</v>
      </c>
      <c r="Q292" s="229">
        <v>0.00058</v>
      </c>
      <c r="R292" s="229">
        <f>Q292*H292</f>
        <v>0.0052199999999999998</v>
      </c>
      <c r="S292" s="229">
        <v>0.16600000000000001</v>
      </c>
      <c r="T292" s="230">
        <f>S292*H292</f>
        <v>1.494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1" t="s">
        <v>152</v>
      </c>
      <c r="AT292" s="231" t="s">
        <v>148</v>
      </c>
      <c r="AU292" s="231" t="s">
        <v>86</v>
      </c>
      <c r="AY292" s="17" t="s">
        <v>146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7" t="s">
        <v>84</v>
      </c>
      <c r="BK292" s="232">
        <f>ROUND(I292*H292,2)</f>
        <v>0</v>
      </c>
      <c r="BL292" s="17" t="s">
        <v>152</v>
      </c>
      <c r="BM292" s="231" t="s">
        <v>368</v>
      </c>
    </row>
    <row r="293" s="14" customFormat="1">
      <c r="A293" s="14"/>
      <c r="B293" s="244"/>
      <c r="C293" s="245"/>
      <c r="D293" s="235" t="s">
        <v>154</v>
      </c>
      <c r="E293" s="246" t="s">
        <v>1</v>
      </c>
      <c r="F293" s="247" t="s">
        <v>207</v>
      </c>
      <c r="G293" s="245"/>
      <c r="H293" s="248">
        <v>9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154</v>
      </c>
      <c r="AU293" s="254" t="s">
        <v>86</v>
      </c>
      <c r="AV293" s="14" t="s">
        <v>86</v>
      </c>
      <c r="AW293" s="14" t="s">
        <v>33</v>
      </c>
      <c r="AX293" s="14" t="s">
        <v>76</v>
      </c>
      <c r="AY293" s="254" t="s">
        <v>146</v>
      </c>
    </row>
    <row r="294" s="15" customFormat="1">
      <c r="A294" s="15"/>
      <c r="B294" s="255"/>
      <c r="C294" s="256"/>
      <c r="D294" s="235" t="s">
        <v>154</v>
      </c>
      <c r="E294" s="257" t="s">
        <v>1</v>
      </c>
      <c r="F294" s="258" t="s">
        <v>157</v>
      </c>
      <c r="G294" s="256"/>
      <c r="H294" s="259">
        <v>9</v>
      </c>
      <c r="I294" s="260"/>
      <c r="J294" s="256"/>
      <c r="K294" s="256"/>
      <c r="L294" s="261"/>
      <c r="M294" s="262"/>
      <c r="N294" s="263"/>
      <c r="O294" s="263"/>
      <c r="P294" s="263"/>
      <c r="Q294" s="263"/>
      <c r="R294" s="263"/>
      <c r="S294" s="263"/>
      <c r="T294" s="264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5" t="s">
        <v>154</v>
      </c>
      <c r="AU294" s="265" t="s">
        <v>86</v>
      </c>
      <c r="AV294" s="15" t="s">
        <v>152</v>
      </c>
      <c r="AW294" s="15" t="s">
        <v>33</v>
      </c>
      <c r="AX294" s="15" t="s">
        <v>84</v>
      </c>
      <c r="AY294" s="265" t="s">
        <v>146</v>
      </c>
    </row>
    <row r="295" s="2" customFormat="1" ht="33" customHeight="1">
      <c r="A295" s="38"/>
      <c r="B295" s="39"/>
      <c r="C295" s="219" t="s">
        <v>369</v>
      </c>
      <c r="D295" s="219" t="s">
        <v>148</v>
      </c>
      <c r="E295" s="220" t="s">
        <v>370</v>
      </c>
      <c r="F295" s="221" t="s">
        <v>371</v>
      </c>
      <c r="G295" s="222" t="s">
        <v>265</v>
      </c>
      <c r="H295" s="223">
        <v>11</v>
      </c>
      <c r="I295" s="224"/>
      <c r="J295" s="225">
        <f>ROUND(I295*H295,2)</f>
        <v>0</v>
      </c>
      <c r="K295" s="226"/>
      <c r="L295" s="44"/>
      <c r="M295" s="227" t="s">
        <v>1</v>
      </c>
      <c r="N295" s="228" t="s">
        <v>41</v>
      </c>
      <c r="O295" s="91"/>
      <c r="P295" s="229">
        <f>O295*H295</f>
        <v>0</v>
      </c>
      <c r="Q295" s="229">
        <v>0.0021099999999999999</v>
      </c>
      <c r="R295" s="229">
        <f>Q295*H295</f>
        <v>0.023209999999999998</v>
      </c>
      <c r="S295" s="229">
        <v>0</v>
      </c>
      <c r="T295" s="23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1" t="s">
        <v>152</v>
      </c>
      <c r="AT295" s="231" t="s">
        <v>148</v>
      </c>
      <c r="AU295" s="231" t="s">
        <v>86</v>
      </c>
      <c r="AY295" s="17" t="s">
        <v>146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7" t="s">
        <v>84</v>
      </c>
      <c r="BK295" s="232">
        <f>ROUND(I295*H295,2)</f>
        <v>0</v>
      </c>
      <c r="BL295" s="17" t="s">
        <v>152</v>
      </c>
      <c r="BM295" s="231" t="s">
        <v>372</v>
      </c>
    </row>
    <row r="296" s="14" customFormat="1">
      <c r="A296" s="14"/>
      <c r="B296" s="244"/>
      <c r="C296" s="245"/>
      <c r="D296" s="235" t="s">
        <v>154</v>
      </c>
      <c r="E296" s="246" t="s">
        <v>1</v>
      </c>
      <c r="F296" s="247" t="s">
        <v>217</v>
      </c>
      <c r="G296" s="245"/>
      <c r="H296" s="248">
        <v>11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154</v>
      </c>
      <c r="AU296" s="254" t="s">
        <v>86</v>
      </c>
      <c r="AV296" s="14" t="s">
        <v>86</v>
      </c>
      <c r="AW296" s="14" t="s">
        <v>33</v>
      </c>
      <c r="AX296" s="14" t="s">
        <v>76</v>
      </c>
      <c r="AY296" s="254" t="s">
        <v>146</v>
      </c>
    </row>
    <row r="297" s="15" customFormat="1">
      <c r="A297" s="15"/>
      <c r="B297" s="255"/>
      <c r="C297" s="256"/>
      <c r="D297" s="235" t="s">
        <v>154</v>
      </c>
      <c r="E297" s="257" t="s">
        <v>1</v>
      </c>
      <c r="F297" s="258" t="s">
        <v>157</v>
      </c>
      <c r="G297" s="256"/>
      <c r="H297" s="259">
        <v>11</v>
      </c>
      <c r="I297" s="260"/>
      <c r="J297" s="256"/>
      <c r="K297" s="256"/>
      <c r="L297" s="261"/>
      <c r="M297" s="262"/>
      <c r="N297" s="263"/>
      <c r="O297" s="263"/>
      <c r="P297" s="263"/>
      <c r="Q297" s="263"/>
      <c r="R297" s="263"/>
      <c r="S297" s="263"/>
      <c r="T297" s="264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5" t="s">
        <v>154</v>
      </c>
      <c r="AU297" s="265" t="s">
        <v>86</v>
      </c>
      <c r="AV297" s="15" t="s">
        <v>152</v>
      </c>
      <c r="AW297" s="15" t="s">
        <v>33</v>
      </c>
      <c r="AX297" s="15" t="s">
        <v>84</v>
      </c>
      <c r="AY297" s="265" t="s">
        <v>146</v>
      </c>
    </row>
    <row r="298" s="2" customFormat="1" ht="33" customHeight="1">
      <c r="A298" s="38"/>
      <c r="B298" s="39"/>
      <c r="C298" s="219" t="s">
        <v>373</v>
      </c>
      <c r="D298" s="219" t="s">
        <v>148</v>
      </c>
      <c r="E298" s="220" t="s">
        <v>374</v>
      </c>
      <c r="F298" s="221" t="s">
        <v>375</v>
      </c>
      <c r="G298" s="222" t="s">
        <v>265</v>
      </c>
      <c r="H298" s="223">
        <v>11</v>
      </c>
      <c r="I298" s="224"/>
      <c r="J298" s="225">
        <f>ROUND(I298*H298,2)</f>
        <v>0</v>
      </c>
      <c r="K298" s="226"/>
      <c r="L298" s="44"/>
      <c r="M298" s="227" t="s">
        <v>1</v>
      </c>
      <c r="N298" s="228" t="s">
        <v>41</v>
      </c>
      <c r="O298" s="91"/>
      <c r="P298" s="229">
        <f>O298*H298</f>
        <v>0</v>
      </c>
      <c r="Q298" s="229">
        <v>0.00266</v>
      </c>
      <c r="R298" s="229">
        <f>Q298*H298</f>
        <v>0.029260000000000001</v>
      </c>
      <c r="S298" s="229">
        <v>0</v>
      </c>
      <c r="T298" s="23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152</v>
      </c>
      <c r="AT298" s="231" t="s">
        <v>148</v>
      </c>
      <c r="AU298" s="231" t="s">
        <v>86</v>
      </c>
      <c r="AY298" s="17" t="s">
        <v>146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84</v>
      </c>
      <c r="BK298" s="232">
        <f>ROUND(I298*H298,2)</f>
        <v>0</v>
      </c>
      <c r="BL298" s="17" t="s">
        <v>152</v>
      </c>
      <c r="BM298" s="231" t="s">
        <v>376</v>
      </c>
    </row>
    <row r="299" s="14" customFormat="1">
      <c r="A299" s="14"/>
      <c r="B299" s="244"/>
      <c r="C299" s="245"/>
      <c r="D299" s="235" t="s">
        <v>154</v>
      </c>
      <c r="E299" s="246" t="s">
        <v>1</v>
      </c>
      <c r="F299" s="247" t="s">
        <v>217</v>
      </c>
      <c r="G299" s="245"/>
      <c r="H299" s="248">
        <v>11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154</v>
      </c>
      <c r="AU299" s="254" t="s">
        <v>86</v>
      </c>
      <c r="AV299" s="14" t="s">
        <v>86</v>
      </c>
      <c r="AW299" s="14" t="s">
        <v>33</v>
      </c>
      <c r="AX299" s="14" t="s">
        <v>76</v>
      </c>
      <c r="AY299" s="254" t="s">
        <v>146</v>
      </c>
    </row>
    <row r="300" s="15" customFormat="1">
      <c r="A300" s="15"/>
      <c r="B300" s="255"/>
      <c r="C300" s="256"/>
      <c r="D300" s="235" t="s">
        <v>154</v>
      </c>
      <c r="E300" s="257" t="s">
        <v>1</v>
      </c>
      <c r="F300" s="258" t="s">
        <v>157</v>
      </c>
      <c r="G300" s="256"/>
      <c r="H300" s="259">
        <v>11</v>
      </c>
      <c r="I300" s="260"/>
      <c r="J300" s="256"/>
      <c r="K300" s="256"/>
      <c r="L300" s="261"/>
      <c r="M300" s="262"/>
      <c r="N300" s="263"/>
      <c r="O300" s="263"/>
      <c r="P300" s="263"/>
      <c r="Q300" s="263"/>
      <c r="R300" s="263"/>
      <c r="S300" s="263"/>
      <c r="T300" s="264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5" t="s">
        <v>154</v>
      </c>
      <c r="AU300" s="265" t="s">
        <v>86</v>
      </c>
      <c r="AV300" s="15" t="s">
        <v>152</v>
      </c>
      <c r="AW300" s="15" t="s">
        <v>33</v>
      </c>
      <c r="AX300" s="15" t="s">
        <v>84</v>
      </c>
      <c r="AY300" s="265" t="s">
        <v>146</v>
      </c>
    </row>
    <row r="301" s="2" customFormat="1" ht="24.15" customHeight="1">
      <c r="A301" s="38"/>
      <c r="B301" s="39"/>
      <c r="C301" s="219" t="s">
        <v>377</v>
      </c>
      <c r="D301" s="219" t="s">
        <v>148</v>
      </c>
      <c r="E301" s="220" t="s">
        <v>378</v>
      </c>
      <c r="F301" s="221" t="s">
        <v>379</v>
      </c>
      <c r="G301" s="222" t="s">
        <v>265</v>
      </c>
      <c r="H301" s="223">
        <v>2</v>
      </c>
      <c r="I301" s="224"/>
      <c r="J301" s="225">
        <f>ROUND(I301*H301,2)</f>
        <v>0</v>
      </c>
      <c r="K301" s="226"/>
      <c r="L301" s="44"/>
      <c r="M301" s="227" t="s">
        <v>1</v>
      </c>
      <c r="N301" s="228" t="s">
        <v>41</v>
      </c>
      <c r="O301" s="91"/>
      <c r="P301" s="229">
        <f>O301*H301</f>
        <v>0</v>
      </c>
      <c r="Q301" s="229">
        <v>0.0021199999999999999</v>
      </c>
      <c r="R301" s="229">
        <f>Q301*H301</f>
        <v>0.0042399999999999998</v>
      </c>
      <c r="S301" s="229">
        <v>0</v>
      </c>
      <c r="T301" s="230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1" t="s">
        <v>152</v>
      </c>
      <c r="AT301" s="231" t="s">
        <v>148</v>
      </c>
      <c r="AU301" s="231" t="s">
        <v>86</v>
      </c>
      <c r="AY301" s="17" t="s">
        <v>146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7" t="s">
        <v>84</v>
      </c>
      <c r="BK301" s="232">
        <f>ROUND(I301*H301,2)</f>
        <v>0</v>
      </c>
      <c r="BL301" s="17" t="s">
        <v>152</v>
      </c>
      <c r="BM301" s="231" t="s">
        <v>380</v>
      </c>
    </row>
    <row r="302" s="14" customFormat="1">
      <c r="A302" s="14"/>
      <c r="B302" s="244"/>
      <c r="C302" s="245"/>
      <c r="D302" s="235" t="s">
        <v>154</v>
      </c>
      <c r="E302" s="246" t="s">
        <v>1</v>
      </c>
      <c r="F302" s="247" t="s">
        <v>86</v>
      </c>
      <c r="G302" s="245"/>
      <c r="H302" s="248">
        <v>2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154</v>
      </c>
      <c r="AU302" s="254" t="s">
        <v>86</v>
      </c>
      <c r="AV302" s="14" t="s">
        <v>86</v>
      </c>
      <c r="AW302" s="14" t="s">
        <v>33</v>
      </c>
      <c r="AX302" s="14" t="s">
        <v>76</v>
      </c>
      <c r="AY302" s="254" t="s">
        <v>146</v>
      </c>
    </row>
    <row r="303" s="15" customFormat="1">
      <c r="A303" s="15"/>
      <c r="B303" s="255"/>
      <c r="C303" s="256"/>
      <c r="D303" s="235" t="s">
        <v>154</v>
      </c>
      <c r="E303" s="257" t="s">
        <v>1</v>
      </c>
      <c r="F303" s="258" t="s">
        <v>157</v>
      </c>
      <c r="G303" s="256"/>
      <c r="H303" s="259">
        <v>2</v>
      </c>
      <c r="I303" s="260"/>
      <c r="J303" s="256"/>
      <c r="K303" s="256"/>
      <c r="L303" s="261"/>
      <c r="M303" s="262"/>
      <c r="N303" s="263"/>
      <c r="O303" s="263"/>
      <c r="P303" s="263"/>
      <c r="Q303" s="263"/>
      <c r="R303" s="263"/>
      <c r="S303" s="263"/>
      <c r="T303" s="264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5" t="s">
        <v>154</v>
      </c>
      <c r="AU303" s="265" t="s">
        <v>86</v>
      </c>
      <c r="AV303" s="15" t="s">
        <v>152</v>
      </c>
      <c r="AW303" s="15" t="s">
        <v>33</v>
      </c>
      <c r="AX303" s="15" t="s">
        <v>84</v>
      </c>
      <c r="AY303" s="265" t="s">
        <v>146</v>
      </c>
    </row>
    <row r="304" s="2" customFormat="1" ht="24.15" customHeight="1">
      <c r="A304" s="38"/>
      <c r="B304" s="39"/>
      <c r="C304" s="219" t="s">
        <v>381</v>
      </c>
      <c r="D304" s="219" t="s">
        <v>148</v>
      </c>
      <c r="E304" s="220" t="s">
        <v>382</v>
      </c>
      <c r="F304" s="221" t="s">
        <v>383</v>
      </c>
      <c r="G304" s="222" t="s">
        <v>265</v>
      </c>
      <c r="H304" s="223">
        <v>2</v>
      </c>
      <c r="I304" s="224"/>
      <c r="J304" s="225">
        <f>ROUND(I304*H304,2)</f>
        <v>0</v>
      </c>
      <c r="K304" s="226"/>
      <c r="L304" s="44"/>
      <c r="M304" s="227" t="s">
        <v>1</v>
      </c>
      <c r="N304" s="228" t="s">
        <v>41</v>
      </c>
      <c r="O304" s="91"/>
      <c r="P304" s="229">
        <f>O304*H304</f>
        <v>0</v>
      </c>
      <c r="Q304" s="229">
        <v>0.0047499999999999999</v>
      </c>
      <c r="R304" s="229">
        <f>Q304*H304</f>
        <v>0.0094999999999999998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152</v>
      </c>
      <c r="AT304" s="231" t="s">
        <v>148</v>
      </c>
      <c r="AU304" s="231" t="s">
        <v>86</v>
      </c>
      <c r="AY304" s="17" t="s">
        <v>146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84</v>
      </c>
      <c r="BK304" s="232">
        <f>ROUND(I304*H304,2)</f>
        <v>0</v>
      </c>
      <c r="BL304" s="17" t="s">
        <v>152</v>
      </c>
      <c r="BM304" s="231" t="s">
        <v>384</v>
      </c>
    </row>
    <row r="305" s="14" customFormat="1">
      <c r="A305" s="14"/>
      <c r="B305" s="244"/>
      <c r="C305" s="245"/>
      <c r="D305" s="235" t="s">
        <v>154</v>
      </c>
      <c r="E305" s="246" t="s">
        <v>1</v>
      </c>
      <c r="F305" s="247" t="s">
        <v>86</v>
      </c>
      <c r="G305" s="245"/>
      <c r="H305" s="248">
        <v>2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154</v>
      </c>
      <c r="AU305" s="254" t="s">
        <v>86</v>
      </c>
      <c r="AV305" s="14" t="s">
        <v>86</v>
      </c>
      <c r="AW305" s="14" t="s">
        <v>33</v>
      </c>
      <c r="AX305" s="14" t="s">
        <v>76</v>
      </c>
      <c r="AY305" s="254" t="s">
        <v>146</v>
      </c>
    </row>
    <row r="306" s="15" customFormat="1">
      <c r="A306" s="15"/>
      <c r="B306" s="255"/>
      <c r="C306" s="256"/>
      <c r="D306" s="235" t="s">
        <v>154</v>
      </c>
      <c r="E306" s="257" t="s">
        <v>1</v>
      </c>
      <c r="F306" s="258" t="s">
        <v>157</v>
      </c>
      <c r="G306" s="256"/>
      <c r="H306" s="259">
        <v>2</v>
      </c>
      <c r="I306" s="260"/>
      <c r="J306" s="256"/>
      <c r="K306" s="256"/>
      <c r="L306" s="261"/>
      <c r="M306" s="262"/>
      <c r="N306" s="263"/>
      <c r="O306" s="263"/>
      <c r="P306" s="263"/>
      <c r="Q306" s="263"/>
      <c r="R306" s="263"/>
      <c r="S306" s="263"/>
      <c r="T306" s="264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5" t="s">
        <v>154</v>
      </c>
      <c r="AU306" s="265" t="s">
        <v>86</v>
      </c>
      <c r="AV306" s="15" t="s">
        <v>152</v>
      </c>
      <c r="AW306" s="15" t="s">
        <v>33</v>
      </c>
      <c r="AX306" s="15" t="s">
        <v>84</v>
      </c>
      <c r="AY306" s="265" t="s">
        <v>146</v>
      </c>
    </row>
    <row r="307" s="2" customFormat="1" ht="16.5" customHeight="1">
      <c r="A307" s="38"/>
      <c r="B307" s="39"/>
      <c r="C307" s="219" t="s">
        <v>385</v>
      </c>
      <c r="D307" s="219" t="s">
        <v>148</v>
      </c>
      <c r="E307" s="220" t="s">
        <v>386</v>
      </c>
      <c r="F307" s="221" t="s">
        <v>387</v>
      </c>
      <c r="G307" s="222" t="s">
        <v>265</v>
      </c>
      <c r="H307" s="223">
        <v>2</v>
      </c>
      <c r="I307" s="224"/>
      <c r="J307" s="225">
        <f>ROUND(I307*H307,2)</f>
        <v>0</v>
      </c>
      <c r="K307" s="226"/>
      <c r="L307" s="44"/>
      <c r="M307" s="227" t="s">
        <v>1</v>
      </c>
      <c r="N307" s="228" t="s">
        <v>41</v>
      </c>
      <c r="O307" s="91"/>
      <c r="P307" s="229">
        <f>O307*H307</f>
        <v>0</v>
      </c>
      <c r="Q307" s="229">
        <v>0.00058</v>
      </c>
      <c r="R307" s="229">
        <f>Q307*H307</f>
        <v>0.00116</v>
      </c>
      <c r="S307" s="229">
        <v>0.16600000000000001</v>
      </c>
      <c r="T307" s="230">
        <f>S307*H307</f>
        <v>0.33200000000000002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1" t="s">
        <v>152</v>
      </c>
      <c r="AT307" s="231" t="s">
        <v>148</v>
      </c>
      <c r="AU307" s="231" t="s">
        <v>86</v>
      </c>
      <c r="AY307" s="17" t="s">
        <v>146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7" t="s">
        <v>84</v>
      </c>
      <c r="BK307" s="232">
        <f>ROUND(I307*H307,2)</f>
        <v>0</v>
      </c>
      <c r="BL307" s="17" t="s">
        <v>152</v>
      </c>
      <c r="BM307" s="231" t="s">
        <v>388</v>
      </c>
    </row>
    <row r="308" s="14" customFormat="1">
      <c r="A308" s="14"/>
      <c r="B308" s="244"/>
      <c r="C308" s="245"/>
      <c r="D308" s="235" t="s">
        <v>154</v>
      </c>
      <c r="E308" s="246" t="s">
        <v>1</v>
      </c>
      <c r="F308" s="247" t="s">
        <v>86</v>
      </c>
      <c r="G308" s="245"/>
      <c r="H308" s="248">
        <v>2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154</v>
      </c>
      <c r="AU308" s="254" t="s">
        <v>86</v>
      </c>
      <c r="AV308" s="14" t="s">
        <v>86</v>
      </c>
      <c r="AW308" s="14" t="s">
        <v>33</v>
      </c>
      <c r="AX308" s="14" t="s">
        <v>76</v>
      </c>
      <c r="AY308" s="254" t="s">
        <v>146</v>
      </c>
    </row>
    <row r="309" s="15" customFormat="1">
      <c r="A309" s="15"/>
      <c r="B309" s="255"/>
      <c r="C309" s="256"/>
      <c r="D309" s="235" t="s">
        <v>154</v>
      </c>
      <c r="E309" s="257" t="s">
        <v>1</v>
      </c>
      <c r="F309" s="258" t="s">
        <v>157</v>
      </c>
      <c r="G309" s="256"/>
      <c r="H309" s="259">
        <v>2</v>
      </c>
      <c r="I309" s="260"/>
      <c r="J309" s="256"/>
      <c r="K309" s="256"/>
      <c r="L309" s="261"/>
      <c r="M309" s="262"/>
      <c r="N309" s="263"/>
      <c r="O309" s="263"/>
      <c r="P309" s="263"/>
      <c r="Q309" s="263"/>
      <c r="R309" s="263"/>
      <c r="S309" s="263"/>
      <c r="T309" s="264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5" t="s">
        <v>154</v>
      </c>
      <c r="AU309" s="265" t="s">
        <v>86</v>
      </c>
      <c r="AV309" s="15" t="s">
        <v>152</v>
      </c>
      <c r="AW309" s="15" t="s">
        <v>33</v>
      </c>
      <c r="AX309" s="15" t="s">
        <v>84</v>
      </c>
      <c r="AY309" s="265" t="s">
        <v>146</v>
      </c>
    </row>
    <row r="310" s="12" customFormat="1" ht="22.8" customHeight="1">
      <c r="A310" s="12"/>
      <c r="B310" s="203"/>
      <c r="C310" s="204"/>
      <c r="D310" s="205" t="s">
        <v>75</v>
      </c>
      <c r="E310" s="217" t="s">
        <v>185</v>
      </c>
      <c r="F310" s="217" t="s">
        <v>389</v>
      </c>
      <c r="G310" s="204"/>
      <c r="H310" s="204"/>
      <c r="I310" s="207"/>
      <c r="J310" s="218">
        <f>BK310</f>
        <v>0</v>
      </c>
      <c r="K310" s="204"/>
      <c r="L310" s="209"/>
      <c r="M310" s="210"/>
      <c r="N310" s="211"/>
      <c r="O310" s="211"/>
      <c r="P310" s="212">
        <f>SUM(P311:P325)</f>
        <v>0</v>
      </c>
      <c r="Q310" s="211"/>
      <c r="R310" s="212">
        <f>SUM(R311:R325)</f>
        <v>6.0233110000000005</v>
      </c>
      <c r="S310" s="211"/>
      <c r="T310" s="213">
        <f>SUM(T311:T325)</f>
        <v>6.5962500000000004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4" t="s">
        <v>84</v>
      </c>
      <c r="AT310" s="215" t="s">
        <v>75</v>
      </c>
      <c r="AU310" s="215" t="s">
        <v>84</v>
      </c>
      <c r="AY310" s="214" t="s">
        <v>146</v>
      </c>
      <c r="BK310" s="216">
        <f>SUM(BK311:BK325)</f>
        <v>0</v>
      </c>
    </row>
    <row r="311" s="2" customFormat="1" ht="49.05" customHeight="1">
      <c r="A311" s="38"/>
      <c r="B311" s="39"/>
      <c r="C311" s="219" t="s">
        <v>390</v>
      </c>
      <c r="D311" s="219" t="s">
        <v>148</v>
      </c>
      <c r="E311" s="220" t="s">
        <v>391</v>
      </c>
      <c r="F311" s="221" t="s">
        <v>392</v>
      </c>
      <c r="G311" s="222" t="s">
        <v>151</v>
      </c>
      <c r="H311" s="223">
        <v>87.950000000000003</v>
      </c>
      <c r="I311" s="224"/>
      <c r="J311" s="225">
        <f>ROUND(I311*H311,2)</f>
        <v>0</v>
      </c>
      <c r="K311" s="226"/>
      <c r="L311" s="44"/>
      <c r="M311" s="227" t="s">
        <v>1</v>
      </c>
      <c r="N311" s="228" t="s">
        <v>41</v>
      </c>
      <c r="O311" s="91"/>
      <c r="P311" s="229">
        <f>O311*H311</f>
        <v>0</v>
      </c>
      <c r="Q311" s="229">
        <v>0.066960000000000006</v>
      </c>
      <c r="R311" s="229">
        <f>Q311*H311</f>
        <v>5.8891320000000009</v>
      </c>
      <c r="S311" s="229">
        <v>0.074999999999999997</v>
      </c>
      <c r="T311" s="230">
        <f>S311*H311</f>
        <v>6.5962500000000004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1" t="s">
        <v>152</v>
      </c>
      <c r="AT311" s="231" t="s">
        <v>148</v>
      </c>
      <c r="AU311" s="231" t="s">
        <v>86</v>
      </c>
      <c r="AY311" s="17" t="s">
        <v>146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7" t="s">
        <v>84</v>
      </c>
      <c r="BK311" s="232">
        <f>ROUND(I311*H311,2)</f>
        <v>0</v>
      </c>
      <c r="BL311" s="17" t="s">
        <v>152</v>
      </c>
      <c r="BM311" s="231" t="s">
        <v>393</v>
      </c>
    </row>
    <row r="312" s="2" customFormat="1">
      <c r="A312" s="38"/>
      <c r="B312" s="39"/>
      <c r="C312" s="40"/>
      <c r="D312" s="235" t="s">
        <v>198</v>
      </c>
      <c r="E312" s="40"/>
      <c r="F312" s="266" t="s">
        <v>394</v>
      </c>
      <c r="G312" s="40"/>
      <c r="H312" s="40"/>
      <c r="I312" s="267"/>
      <c r="J312" s="40"/>
      <c r="K312" s="40"/>
      <c r="L312" s="44"/>
      <c r="M312" s="268"/>
      <c r="N312" s="269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198</v>
      </c>
      <c r="AU312" s="17" t="s">
        <v>86</v>
      </c>
    </row>
    <row r="313" s="13" customFormat="1">
      <c r="A313" s="13"/>
      <c r="B313" s="233"/>
      <c r="C313" s="234"/>
      <c r="D313" s="235" t="s">
        <v>154</v>
      </c>
      <c r="E313" s="236" t="s">
        <v>1</v>
      </c>
      <c r="F313" s="237" t="s">
        <v>395</v>
      </c>
      <c r="G313" s="234"/>
      <c r="H313" s="236" t="s">
        <v>1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154</v>
      </c>
      <c r="AU313" s="243" t="s">
        <v>86</v>
      </c>
      <c r="AV313" s="13" t="s">
        <v>84</v>
      </c>
      <c r="AW313" s="13" t="s">
        <v>33</v>
      </c>
      <c r="AX313" s="13" t="s">
        <v>76</v>
      </c>
      <c r="AY313" s="243" t="s">
        <v>146</v>
      </c>
    </row>
    <row r="314" s="14" customFormat="1">
      <c r="A314" s="14"/>
      <c r="B314" s="244"/>
      <c r="C314" s="245"/>
      <c r="D314" s="235" t="s">
        <v>154</v>
      </c>
      <c r="E314" s="246" t="s">
        <v>1</v>
      </c>
      <c r="F314" s="247" t="s">
        <v>396</v>
      </c>
      <c r="G314" s="245"/>
      <c r="H314" s="248">
        <v>82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154</v>
      </c>
      <c r="AU314" s="254" t="s">
        <v>86</v>
      </c>
      <c r="AV314" s="14" t="s">
        <v>86</v>
      </c>
      <c r="AW314" s="14" t="s">
        <v>33</v>
      </c>
      <c r="AX314" s="14" t="s">
        <v>76</v>
      </c>
      <c r="AY314" s="254" t="s">
        <v>146</v>
      </c>
    </row>
    <row r="315" s="13" customFormat="1">
      <c r="A315" s="13"/>
      <c r="B315" s="233"/>
      <c r="C315" s="234"/>
      <c r="D315" s="235" t="s">
        <v>154</v>
      </c>
      <c r="E315" s="236" t="s">
        <v>1</v>
      </c>
      <c r="F315" s="237" t="s">
        <v>397</v>
      </c>
      <c r="G315" s="234"/>
      <c r="H315" s="236" t="s">
        <v>1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154</v>
      </c>
      <c r="AU315" s="243" t="s">
        <v>86</v>
      </c>
      <c r="AV315" s="13" t="s">
        <v>84</v>
      </c>
      <c r="AW315" s="13" t="s">
        <v>33</v>
      </c>
      <c r="AX315" s="13" t="s">
        <v>76</v>
      </c>
      <c r="AY315" s="243" t="s">
        <v>146</v>
      </c>
    </row>
    <row r="316" s="13" customFormat="1">
      <c r="A316" s="13"/>
      <c r="B316" s="233"/>
      <c r="C316" s="234"/>
      <c r="D316" s="235" t="s">
        <v>154</v>
      </c>
      <c r="E316" s="236" t="s">
        <v>1</v>
      </c>
      <c r="F316" s="237" t="s">
        <v>398</v>
      </c>
      <c r="G316" s="234"/>
      <c r="H316" s="236" t="s">
        <v>1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154</v>
      </c>
      <c r="AU316" s="243" t="s">
        <v>86</v>
      </c>
      <c r="AV316" s="13" t="s">
        <v>84</v>
      </c>
      <c r="AW316" s="13" t="s">
        <v>33</v>
      </c>
      <c r="AX316" s="13" t="s">
        <v>76</v>
      </c>
      <c r="AY316" s="243" t="s">
        <v>146</v>
      </c>
    </row>
    <row r="317" s="14" customFormat="1">
      <c r="A317" s="14"/>
      <c r="B317" s="244"/>
      <c r="C317" s="245"/>
      <c r="D317" s="235" t="s">
        <v>154</v>
      </c>
      <c r="E317" s="246" t="s">
        <v>1</v>
      </c>
      <c r="F317" s="247" t="s">
        <v>399</v>
      </c>
      <c r="G317" s="245"/>
      <c r="H317" s="248">
        <v>1.26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154</v>
      </c>
      <c r="AU317" s="254" t="s">
        <v>86</v>
      </c>
      <c r="AV317" s="14" t="s">
        <v>86</v>
      </c>
      <c r="AW317" s="14" t="s">
        <v>33</v>
      </c>
      <c r="AX317" s="14" t="s">
        <v>76</v>
      </c>
      <c r="AY317" s="254" t="s">
        <v>146</v>
      </c>
    </row>
    <row r="318" s="13" customFormat="1">
      <c r="A318" s="13"/>
      <c r="B318" s="233"/>
      <c r="C318" s="234"/>
      <c r="D318" s="235" t="s">
        <v>154</v>
      </c>
      <c r="E318" s="236" t="s">
        <v>1</v>
      </c>
      <c r="F318" s="237" t="s">
        <v>400</v>
      </c>
      <c r="G318" s="234"/>
      <c r="H318" s="236" t="s">
        <v>1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154</v>
      </c>
      <c r="AU318" s="243" t="s">
        <v>86</v>
      </c>
      <c r="AV318" s="13" t="s">
        <v>84</v>
      </c>
      <c r="AW318" s="13" t="s">
        <v>33</v>
      </c>
      <c r="AX318" s="13" t="s">
        <v>76</v>
      </c>
      <c r="AY318" s="243" t="s">
        <v>146</v>
      </c>
    </row>
    <row r="319" s="14" customFormat="1">
      <c r="A319" s="14"/>
      <c r="B319" s="244"/>
      <c r="C319" s="245"/>
      <c r="D319" s="235" t="s">
        <v>154</v>
      </c>
      <c r="E319" s="246" t="s">
        <v>1</v>
      </c>
      <c r="F319" s="247" t="s">
        <v>401</v>
      </c>
      <c r="G319" s="245"/>
      <c r="H319" s="248">
        <v>4.0499999999999998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154</v>
      </c>
      <c r="AU319" s="254" t="s">
        <v>86</v>
      </c>
      <c r="AV319" s="14" t="s">
        <v>86</v>
      </c>
      <c r="AW319" s="14" t="s">
        <v>33</v>
      </c>
      <c r="AX319" s="14" t="s">
        <v>76</v>
      </c>
      <c r="AY319" s="254" t="s">
        <v>146</v>
      </c>
    </row>
    <row r="320" s="13" customFormat="1">
      <c r="A320" s="13"/>
      <c r="B320" s="233"/>
      <c r="C320" s="234"/>
      <c r="D320" s="235" t="s">
        <v>154</v>
      </c>
      <c r="E320" s="236" t="s">
        <v>1</v>
      </c>
      <c r="F320" s="237" t="s">
        <v>402</v>
      </c>
      <c r="G320" s="234"/>
      <c r="H320" s="236" t="s">
        <v>1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154</v>
      </c>
      <c r="AU320" s="243" t="s">
        <v>86</v>
      </c>
      <c r="AV320" s="13" t="s">
        <v>84</v>
      </c>
      <c r="AW320" s="13" t="s">
        <v>33</v>
      </c>
      <c r="AX320" s="13" t="s">
        <v>76</v>
      </c>
      <c r="AY320" s="243" t="s">
        <v>146</v>
      </c>
    </row>
    <row r="321" s="14" customFormat="1">
      <c r="A321" s="14"/>
      <c r="B321" s="244"/>
      <c r="C321" s="245"/>
      <c r="D321" s="235" t="s">
        <v>154</v>
      </c>
      <c r="E321" s="246" t="s">
        <v>1</v>
      </c>
      <c r="F321" s="247" t="s">
        <v>403</v>
      </c>
      <c r="G321" s="245"/>
      <c r="H321" s="248">
        <v>0.64000000000000001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154</v>
      </c>
      <c r="AU321" s="254" t="s">
        <v>86</v>
      </c>
      <c r="AV321" s="14" t="s">
        <v>86</v>
      </c>
      <c r="AW321" s="14" t="s">
        <v>33</v>
      </c>
      <c r="AX321" s="14" t="s">
        <v>76</v>
      </c>
      <c r="AY321" s="254" t="s">
        <v>146</v>
      </c>
    </row>
    <row r="322" s="15" customFormat="1">
      <c r="A322" s="15"/>
      <c r="B322" s="255"/>
      <c r="C322" s="256"/>
      <c r="D322" s="235" t="s">
        <v>154</v>
      </c>
      <c r="E322" s="257" t="s">
        <v>1</v>
      </c>
      <c r="F322" s="258" t="s">
        <v>157</v>
      </c>
      <c r="G322" s="256"/>
      <c r="H322" s="259">
        <v>87.950000000000003</v>
      </c>
      <c r="I322" s="260"/>
      <c r="J322" s="256"/>
      <c r="K322" s="256"/>
      <c r="L322" s="261"/>
      <c r="M322" s="262"/>
      <c r="N322" s="263"/>
      <c r="O322" s="263"/>
      <c r="P322" s="263"/>
      <c r="Q322" s="263"/>
      <c r="R322" s="263"/>
      <c r="S322" s="263"/>
      <c r="T322" s="264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5" t="s">
        <v>154</v>
      </c>
      <c r="AU322" s="265" t="s">
        <v>86</v>
      </c>
      <c r="AV322" s="15" t="s">
        <v>152</v>
      </c>
      <c r="AW322" s="15" t="s">
        <v>33</v>
      </c>
      <c r="AX322" s="15" t="s">
        <v>84</v>
      </c>
      <c r="AY322" s="265" t="s">
        <v>146</v>
      </c>
    </row>
    <row r="323" s="2" customFormat="1" ht="16.5" customHeight="1">
      <c r="A323" s="38"/>
      <c r="B323" s="39"/>
      <c r="C323" s="270" t="s">
        <v>404</v>
      </c>
      <c r="D323" s="270" t="s">
        <v>225</v>
      </c>
      <c r="E323" s="271" t="s">
        <v>405</v>
      </c>
      <c r="F323" s="272" t="s">
        <v>406</v>
      </c>
      <c r="G323" s="273" t="s">
        <v>407</v>
      </c>
      <c r="H323" s="274">
        <v>134.179</v>
      </c>
      <c r="I323" s="275"/>
      <c r="J323" s="276">
        <f>ROUND(I323*H323,2)</f>
        <v>0</v>
      </c>
      <c r="K323" s="277"/>
      <c r="L323" s="278"/>
      <c r="M323" s="279" t="s">
        <v>1</v>
      </c>
      <c r="N323" s="280" t="s">
        <v>41</v>
      </c>
      <c r="O323" s="91"/>
      <c r="P323" s="229">
        <f>O323*H323</f>
        <v>0</v>
      </c>
      <c r="Q323" s="229">
        <v>0.001</v>
      </c>
      <c r="R323" s="229">
        <f>Q323*H323</f>
        <v>0.13417899999999999</v>
      </c>
      <c r="S323" s="229">
        <v>0</v>
      </c>
      <c r="T323" s="230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1" t="s">
        <v>201</v>
      </c>
      <c r="AT323" s="231" t="s">
        <v>225</v>
      </c>
      <c r="AU323" s="231" t="s">
        <v>86</v>
      </c>
      <c r="AY323" s="17" t="s">
        <v>146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7" t="s">
        <v>84</v>
      </c>
      <c r="BK323" s="232">
        <f>ROUND(I323*H323,2)</f>
        <v>0</v>
      </c>
      <c r="BL323" s="17" t="s">
        <v>152</v>
      </c>
      <c r="BM323" s="231" t="s">
        <v>408</v>
      </c>
    </row>
    <row r="324" s="14" customFormat="1">
      <c r="A324" s="14"/>
      <c r="B324" s="244"/>
      <c r="C324" s="245"/>
      <c r="D324" s="235" t="s">
        <v>154</v>
      </c>
      <c r="E324" s="246" t="s">
        <v>1</v>
      </c>
      <c r="F324" s="247" t="s">
        <v>409</v>
      </c>
      <c r="G324" s="245"/>
      <c r="H324" s="248">
        <v>134.179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154</v>
      </c>
      <c r="AU324" s="254" t="s">
        <v>86</v>
      </c>
      <c r="AV324" s="14" t="s">
        <v>86</v>
      </c>
      <c r="AW324" s="14" t="s">
        <v>33</v>
      </c>
      <c r="AX324" s="14" t="s">
        <v>76</v>
      </c>
      <c r="AY324" s="254" t="s">
        <v>146</v>
      </c>
    </row>
    <row r="325" s="15" customFormat="1">
      <c r="A325" s="15"/>
      <c r="B325" s="255"/>
      <c r="C325" s="256"/>
      <c r="D325" s="235" t="s">
        <v>154</v>
      </c>
      <c r="E325" s="257" t="s">
        <v>1</v>
      </c>
      <c r="F325" s="258" t="s">
        <v>157</v>
      </c>
      <c r="G325" s="256"/>
      <c r="H325" s="259">
        <v>134.179</v>
      </c>
      <c r="I325" s="260"/>
      <c r="J325" s="256"/>
      <c r="K325" s="256"/>
      <c r="L325" s="261"/>
      <c r="M325" s="262"/>
      <c r="N325" s="263"/>
      <c r="O325" s="263"/>
      <c r="P325" s="263"/>
      <c r="Q325" s="263"/>
      <c r="R325" s="263"/>
      <c r="S325" s="263"/>
      <c r="T325" s="264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5" t="s">
        <v>154</v>
      </c>
      <c r="AU325" s="265" t="s">
        <v>86</v>
      </c>
      <c r="AV325" s="15" t="s">
        <v>152</v>
      </c>
      <c r="AW325" s="15" t="s">
        <v>33</v>
      </c>
      <c r="AX325" s="15" t="s">
        <v>84</v>
      </c>
      <c r="AY325" s="265" t="s">
        <v>146</v>
      </c>
    </row>
    <row r="326" s="12" customFormat="1" ht="22.8" customHeight="1">
      <c r="A326" s="12"/>
      <c r="B326" s="203"/>
      <c r="C326" s="204"/>
      <c r="D326" s="205" t="s">
        <v>75</v>
      </c>
      <c r="E326" s="217" t="s">
        <v>207</v>
      </c>
      <c r="F326" s="217" t="s">
        <v>410</v>
      </c>
      <c r="G326" s="204"/>
      <c r="H326" s="204"/>
      <c r="I326" s="207"/>
      <c r="J326" s="218">
        <f>BK326</f>
        <v>0</v>
      </c>
      <c r="K326" s="204"/>
      <c r="L326" s="209"/>
      <c r="M326" s="210"/>
      <c r="N326" s="211"/>
      <c r="O326" s="211"/>
      <c r="P326" s="212">
        <f>SUM(P327:P389)</f>
        <v>0</v>
      </c>
      <c r="Q326" s="211"/>
      <c r="R326" s="212">
        <f>SUM(R327:R389)</f>
        <v>9.4496612500000001</v>
      </c>
      <c r="S326" s="211"/>
      <c r="T326" s="213">
        <f>SUM(T327:T389)</f>
        <v>34.582299999999996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4" t="s">
        <v>84</v>
      </c>
      <c r="AT326" s="215" t="s">
        <v>75</v>
      </c>
      <c r="AU326" s="215" t="s">
        <v>84</v>
      </c>
      <c r="AY326" s="214" t="s">
        <v>146</v>
      </c>
      <c r="BK326" s="216">
        <f>SUM(BK327:BK389)</f>
        <v>0</v>
      </c>
    </row>
    <row r="327" s="2" customFormat="1" ht="24.15" customHeight="1">
      <c r="A327" s="38"/>
      <c r="B327" s="39"/>
      <c r="C327" s="219" t="s">
        <v>411</v>
      </c>
      <c r="D327" s="219" t="s">
        <v>148</v>
      </c>
      <c r="E327" s="220" t="s">
        <v>412</v>
      </c>
      <c r="F327" s="221" t="s">
        <v>413</v>
      </c>
      <c r="G327" s="222" t="s">
        <v>164</v>
      </c>
      <c r="H327" s="223">
        <v>10.800000000000001</v>
      </c>
      <c r="I327" s="224"/>
      <c r="J327" s="225">
        <f>ROUND(I327*H327,2)</f>
        <v>0</v>
      </c>
      <c r="K327" s="226"/>
      <c r="L327" s="44"/>
      <c r="M327" s="227" t="s">
        <v>1</v>
      </c>
      <c r="N327" s="228" t="s">
        <v>41</v>
      </c>
      <c r="O327" s="91"/>
      <c r="P327" s="229">
        <f>O327*H327</f>
        <v>0</v>
      </c>
      <c r="Q327" s="229">
        <v>0.00117</v>
      </c>
      <c r="R327" s="229">
        <f>Q327*H327</f>
        <v>0.012636000000000001</v>
      </c>
      <c r="S327" s="229">
        <v>0</v>
      </c>
      <c r="T327" s="23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1" t="s">
        <v>152</v>
      </c>
      <c r="AT327" s="231" t="s">
        <v>148</v>
      </c>
      <c r="AU327" s="231" t="s">
        <v>86</v>
      </c>
      <c r="AY327" s="17" t="s">
        <v>146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7" t="s">
        <v>84</v>
      </c>
      <c r="BK327" s="232">
        <f>ROUND(I327*H327,2)</f>
        <v>0</v>
      </c>
      <c r="BL327" s="17" t="s">
        <v>152</v>
      </c>
      <c r="BM327" s="231" t="s">
        <v>414</v>
      </c>
    </row>
    <row r="328" s="13" customFormat="1">
      <c r="A328" s="13"/>
      <c r="B328" s="233"/>
      <c r="C328" s="234"/>
      <c r="D328" s="235" t="s">
        <v>154</v>
      </c>
      <c r="E328" s="236" t="s">
        <v>1</v>
      </c>
      <c r="F328" s="237" t="s">
        <v>415</v>
      </c>
      <c r="G328" s="234"/>
      <c r="H328" s="236" t="s">
        <v>1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154</v>
      </c>
      <c r="AU328" s="243" t="s">
        <v>86</v>
      </c>
      <c r="AV328" s="13" t="s">
        <v>84</v>
      </c>
      <c r="AW328" s="13" t="s">
        <v>33</v>
      </c>
      <c r="AX328" s="13" t="s">
        <v>76</v>
      </c>
      <c r="AY328" s="243" t="s">
        <v>146</v>
      </c>
    </row>
    <row r="329" s="14" customFormat="1">
      <c r="A329" s="14"/>
      <c r="B329" s="244"/>
      <c r="C329" s="245"/>
      <c r="D329" s="235" t="s">
        <v>154</v>
      </c>
      <c r="E329" s="246" t="s">
        <v>1</v>
      </c>
      <c r="F329" s="247" t="s">
        <v>416</v>
      </c>
      <c r="G329" s="245"/>
      <c r="H329" s="248">
        <v>10.800000000000001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154</v>
      </c>
      <c r="AU329" s="254" t="s">
        <v>86</v>
      </c>
      <c r="AV329" s="14" t="s">
        <v>86</v>
      </c>
      <c r="AW329" s="14" t="s">
        <v>33</v>
      </c>
      <c r="AX329" s="14" t="s">
        <v>76</v>
      </c>
      <c r="AY329" s="254" t="s">
        <v>146</v>
      </c>
    </row>
    <row r="330" s="15" customFormat="1">
      <c r="A330" s="15"/>
      <c r="B330" s="255"/>
      <c r="C330" s="256"/>
      <c r="D330" s="235" t="s">
        <v>154</v>
      </c>
      <c r="E330" s="257" t="s">
        <v>1</v>
      </c>
      <c r="F330" s="258" t="s">
        <v>157</v>
      </c>
      <c r="G330" s="256"/>
      <c r="H330" s="259">
        <v>10.800000000000001</v>
      </c>
      <c r="I330" s="260"/>
      <c r="J330" s="256"/>
      <c r="K330" s="256"/>
      <c r="L330" s="261"/>
      <c r="M330" s="262"/>
      <c r="N330" s="263"/>
      <c r="O330" s="263"/>
      <c r="P330" s="263"/>
      <c r="Q330" s="263"/>
      <c r="R330" s="263"/>
      <c r="S330" s="263"/>
      <c r="T330" s="264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5" t="s">
        <v>154</v>
      </c>
      <c r="AU330" s="265" t="s">
        <v>86</v>
      </c>
      <c r="AV330" s="15" t="s">
        <v>152</v>
      </c>
      <c r="AW330" s="15" t="s">
        <v>33</v>
      </c>
      <c r="AX330" s="15" t="s">
        <v>84</v>
      </c>
      <c r="AY330" s="265" t="s">
        <v>146</v>
      </c>
    </row>
    <row r="331" s="2" customFormat="1" ht="24.15" customHeight="1">
      <c r="A331" s="38"/>
      <c r="B331" s="39"/>
      <c r="C331" s="219" t="s">
        <v>417</v>
      </c>
      <c r="D331" s="219" t="s">
        <v>148</v>
      </c>
      <c r="E331" s="220" t="s">
        <v>418</v>
      </c>
      <c r="F331" s="221" t="s">
        <v>419</v>
      </c>
      <c r="G331" s="222" t="s">
        <v>164</v>
      </c>
      <c r="H331" s="223">
        <v>10.800000000000001</v>
      </c>
      <c r="I331" s="224"/>
      <c r="J331" s="225">
        <f>ROUND(I331*H331,2)</f>
        <v>0</v>
      </c>
      <c r="K331" s="226"/>
      <c r="L331" s="44"/>
      <c r="M331" s="227" t="s">
        <v>1</v>
      </c>
      <c r="N331" s="228" t="s">
        <v>41</v>
      </c>
      <c r="O331" s="91"/>
      <c r="P331" s="229">
        <f>O331*H331</f>
        <v>0</v>
      </c>
      <c r="Q331" s="229">
        <v>0.00058</v>
      </c>
      <c r="R331" s="229">
        <f>Q331*H331</f>
        <v>0.0062640000000000005</v>
      </c>
      <c r="S331" s="229">
        <v>0</v>
      </c>
      <c r="T331" s="230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1" t="s">
        <v>152</v>
      </c>
      <c r="AT331" s="231" t="s">
        <v>148</v>
      </c>
      <c r="AU331" s="231" t="s">
        <v>86</v>
      </c>
      <c r="AY331" s="17" t="s">
        <v>146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7" t="s">
        <v>84</v>
      </c>
      <c r="BK331" s="232">
        <f>ROUND(I331*H331,2)</f>
        <v>0</v>
      </c>
      <c r="BL331" s="17" t="s">
        <v>152</v>
      </c>
      <c r="BM331" s="231" t="s">
        <v>420</v>
      </c>
    </row>
    <row r="332" s="14" customFormat="1">
      <c r="A332" s="14"/>
      <c r="B332" s="244"/>
      <c r="C332" s="245"/>
      <c r="D332" s="235" t="s">
        <v>154</v>
      </c>
      <c r="E332" s="246" t="s">
        <v>1</v>
      </c>
      <c r="F332" s="247" t="s">
        <v>416</v>
      </c>
      <c r="G332" s="245"/>
      <c r="H332" s="248">
        <v>10.800000000000001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154</v>
      </c>
      <c r="AU332" s="254" t="s">
        <v>86</v>
      </c>
      <c r="AV332" s="14" t="s">
        <v>86</v>
      </c>
      <c r="AW332" s="14" t="s">
        <v>33</v>
      </c>
      <c r="AX332" s="14" t="s">
        <v>76</v>
      </c>
      <c r="AY332" s="254" t="s">
        <v>146</v>
      </c>
    </row>
    <row r="333" s="15" customFormat="1">
      <c r="A333" s="15"/>
      <c r="B333" s="255"/>
      <c r="C333" s="256"/>
      <c r="D333" s="235" t="s">
        <v>154</v>
      </c>
      <c r="E333" s="257" t="s">
        <v>1</v>
      </c>
      <c r="F333" s="258" t="s">
        <v>157</v>
      </c>
      <c r="G333" s="256"/>
      <c r="H333" s="259">
        <v>10.800000000000001</v>
      </c>
      <c r="I333" s="260"/>
      <c r="J333" s="256"/>
      <c r="K333" s="256"/>
      <c r="L333" s="261"/>
      <c r="M333" s="262"/>
      <c r="N333" s="263"/>
      <c r="O333" s="263"/>
      <c r="P333" s="263"/>
      <c r="Q333" s="263"/>
      <c r="R333" s="263"/>
      <c r="S333" s="263"/>
      <c r="T333" s="264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5" t="s">
        <v>154</v>
      </c>
      <c r="AU333" s="265" t="s">
        <v>86</v>
      </c>
      <c r="AV333" s="15" t="s">
        <v>152</v>
      </c>
      <c r="AW333" s="15" t="s">
        <v>33</v>
      </c>
      <c r="AX333" s="15" t="s">
        <v>84</v>
      </c>
      <c r="AY333" s="265" t="s">
        <v>146</v>
      </c>
    </row>
    <row r="334" s="2" customFormat="1" ht="24.15" customHeight="1">
      <c r="A334" s="38"/>
      <c r="B334" s="39"/>
      <c r="C334" s="270" t="s">
        <v>421</v>
      </c>
      <c r="D334" s="270" t="s">
        <v>225</v>
      </c>
      <c r="E334" s="271" t="s">
        <v>422</v>
      </c>
      <c r="F334" s="272" t="s">
        <v>423</v>
      </c>
      <c r="G334" s="273" t="s">
        <v>188</v>
      </c>
      <c r="H334" s="274">
        <v>0.072999999999999995</v>
      </c>
      <c r="I334" s="275"/>
      <c r="J334" s="276">
        <f>ROUND(I334*H334,2)</f>
        <v>0</v>
      </c>
      <c r="K334" s="277"/>
      <c r="L334" s="278"/>
      <c r="M334" s="279" t="s">
        <v>1</v>
      </c>
      <c r="N334" s="280" t="s">
        <v>41</v>
      </c>
      <c r="O334" s="91"/>
      <c r="P334" s="229">
        <f>O334*H334</f>
        <v>0</v>
      </c>
      <c r="Q334" s="229">
        <v>1</v>
      </c>
      <c r="R334" s="229">
        <f>Q334*H334</f>
        <v>0.072999999999999995</v>
      </c>
      <c r="S334" s="229">
        <v>0</v>
      </c>
      <c r="T334" s="230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1" t="s">
        <v>201</v>
      </c>
      <c r="AT334" s="231" t="s">
        <v>225</v>
      </c>
      <c r="AU334" s="231" t="s">
        <v>86</v>
      </c>
      <c r="AY334" s="17" t="s">
        <v>146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7" t="s">
        <v>84</v>
      </c>
      <c r="BK334" s="232">
        <f>ROUND(I334*H334,2)</f>
        <v>0</v>
      </c>
      <c r="BL334" s="17" t="s">
        <v>152</v>
      </c>
      <c r="BM334" s="231" t="s">
        <v>424</v>
      </c>
    </row>
    <row r="335" s="13" customFormat="1">
      <c r="A335" s="13"/>
      <c r="B335" s="233"/>
      <c r="C335" s="234"/>
      <c r="D335" s="235" t="s">
        <v>154</v>
      </c>
      <c r="E335" s="236" t="s">
        <v>1</v>
      </c>
      <c r="F335" s="237" t="s">
        <v>425</v>
      </c>
      <c r="G335" s="234"/>
      <c r="H335" s="236" t="s">
        <v>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154</v>
      </c>
      <c r="AU335" s="243" t="s">
        <v>86</v>
      </c>
      <c r="AV335" s="13" t="s">
        <v>84</v>
      </c>
      <c r="AW335" s="13" t="s">
        <v>33</v>
      </c>
      <c r="AX335" s="13" t="s">
        <v>76</v>
      </c>
      <c r="AY335" s="243" t="s">
        <v>146</v>
      </c>
    </row>
    <row r="336" s="14" customFormat="1">
      <c r="A336" s="14"/>
      <c r="B336" s="244"/>
      <c r="C336" s="245"/>
      <c r="D336" s="235" t="s">
        <v>154</v>
      </c>
      <c r="E336" s="246" t="s">
        <v>1</v>
      </c>
      <c r="F336" s="247" t="s">
        <v>426</v>
      </c>
      <c r="G336" s="245"/>
      <c r="H336" s="248">
        <v>0.072999999999999995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154</v>
      </c>
      <c r="AU336" s="254" t="s">
        <v>86</v>
      </c>
      <c r="AV336" s="14" t="s">
        <v>86</v>
      </c>
      <c r="AW336" s="14" t="s">
        <v>33</v>
      </c>
      <c r="AX336" s="14" t="s">
        <v>76</v>
      </c>
      <c r="AY336" s="254" t="s">
        <v>146</v>
      </c>
    </row>
    <row r="337" s="15" customFormat="1">
      <c r="A337" s="15"/>
      <c r="B337" s="255"/>
      <c r="C337" s="256"/>
      <c r="D337" s="235" t="s">
        <v>154</v>
      </c>
      <c r="E337" s="257" t="s">
        <v>1</v>
      </c>
      <c r="F337" s="258" t="s">
        <v>157</v>
      </c>
      <c r="G337" s="256"/>
      <c r="H337" s="259">
        <v>0.072999999999999995</v>
      </c>
      <c r="I337" s="260"/>
      <c r="J337" s="256"/>
      <c r="K337" s="256"/>
      <c r="L337" s="261"/>
      <c r="M337" s="262"/>
      <c r="N337" s="263"/>
      <c r="O337" s="263"/>
      <c r="P337" s="263"/>
      <c r="Q337" s="263"/>
      <c r="R337" s="263"/>
      <c r="S337" s="263"/>
      <c r="T337" s="264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5" t="s">
        <v>154</v>
      </c>
      <c r="AU337" s="265" t="s">
        <v>86</v>
      </c>
      <c r="AV337" s="15" t="s">
        <v>152</v>
      </c>
      <c r="AW337" s="15" t="s">
        <v>33</v>
      </c>
      <c r="AX337" s="15" t="s">
        <v>84</v>
      </c>
      <c r="AY337" s="265" t="s">
        <v>146</v>
      </c>
    </row>
    <row r="338" s="2" customFormat="1" ht="24.15" customHeight="1">
      <c r="A338" s="38"/>
      <c r="B338" s="39"/>
      <c r="C338" s="270" t="s">
        <v>427</v>
      </c>
      <c r="D338" s="270" t="s">
        <v>225</v>
      </c>
      <c r="E338" s="271" t="s">
        <v>428</v>
      </c>
      <c r="F338" s="272" t="s">
        <v>429</v>
      </c>
      <c r="G338" s="273" t="s">
        <v>188</v>
      </c>
      <c r="H338" s="274">
        <v>0.075999999999999998</v>
      </c>
      <c r="I338" s="275"/>
      <c r="J338" s="276">
        <f>ROUND(I338*H338,2)</f>
        <v>0</v>
      </c>
      <c r="K338" s="277"/>
      <c r="L338" s="278"/>
      <c r="M338" s="279" t="s">
        <v>1</v>
      </c>
      <c r="N338" s="280" t="s">
        <v>41</v>
      </c>
      <c r="O338" s="91"/>
      <c r="P338" s="229">
        <f>O338*H338</f>
        <v>0</v>
      </c>
      <c r="Q338" s="229">
        <v>1</v>
      </c>
      <c r="R338" s="229">
        <f>Q338*H338</f>
        <v>0.075999999999999998</v>
      </c>
      <c r="S338" s="229">
        <v>0</v>
      </c>
      <c r="T338" s="230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1" t="s">
        <v>201</v>
      </c>
      <c r="AT338" s="231" t="s">
        <v>225</v>
      </c>
      <c r="AU338" s="231" t="s">
        <v>86</v>
      </c>
      <c r="AY338" s="17" t="s">
        <v>146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17" t="s">
        <v>84</v>
      </c>
      <c r="BK338" s="232">
        <f>ROUND(I338*H338,2)</f>
        <v>0</v>
      </c>
      <c r="BL338" s="17" t="s">
        <v>152</v>
      </c>
      <c r="BM338" s="231" t="s">
        <v>430</v>
      </c>
    </row>
    <row r="339" s="13" customFormat="1">
      <c r="A339" s="13"/>
      <c r="B339" s="233"/>
      <c r="C339" s="234"/>
      <c r="D339" s="235" t="s">
        <v>154</v>
      </c>
      <c r="E339" s="236" t="s">
        <v>1</v>
      </c>
      <c r="F339" s="237" t="s">
        <v>431</v>
      </c>
      <c r="G339" s="234"/>
      <c r="H339" s="236" t="s">
        <v>1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154</v>
      </c>
      <c r="AU339" s="243" t="s">
        <v>86</v>
      </c>
      <c r="AV339" s="13" t="s">
        <v>84</v>
      </c>
      <c r="AW339" s="13" t="s">
        <v>33</v>
      </c>
      <c r="AX339" s="13" t="s">
        <v>76</v>
      </c>
      <c r="AY339" s="243" t="s">
        <v>146</v>
      </c>
    </row>
    <row r="340" s="14" customFormat="1">
      <c r="A340" s="14"/>
      <c r="B340" s="244"/>
      <c r="C340" s="245"/>
      <c r="D340" s="235" t="s">
        <v>154</v>
      </c>
      <c r="E340" s="246" t="s">
        <v>1</v>
      </c>
      <c r="F340" s="247" t="s">
        <v>432</v>
      </c>
      <c r="G340" s="245"/>
      <c r="H340" s="248">
        <v>0.075999999999999998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154</v>
      </c>
      <c r="AU340" s="254" t="s">
        <v>86</v>
      </c>
      <c r="AV340" s="14" t="s">
        <v>86</v>
      </c>
      <c r="AW340" s="14" t="s">
        <v>33</v>
      </c>
      <c r="AX340" s="14" t="s">
        <v>76</v>
      </c>
      <c r="AY340" s="254" t="s">
        <v>146</v>
      </c>
    </row>
    <row r="341" s="15" customFormat="1">
      <c r="A341" s="15"/>
      <c r="B341" s="255"/>
      <c r="C341" s="256"/>
      <c r="D341" s="235" t="s">
        <v>154</v>
      </c>
      <c r="E341" s="257" t="s">
        <v>1</v>
      </c>
      <c r="F341" s="258" t="s">
        <v>157</v>
      </c>
      <c r="G341" s="256"/>
      <c r="H341" s="259">
        <v>0.075999999999999998</v>
      </c>
      <c r="I341" s="260"/>
      <c r="J341" s="256"/>
      <c r="K341" s="256"/>
      <c r="L341" s="261"/>
      <c r="M341" s="262"/>
      <c r="N341" s="263"/>
      <c r="O341" s="263"/>
      <c r="P341" s="263"/>
      <c r="Q341" s="263"/>
      <c r="R341" s="263"/>
      <c r="S341" s="263"/>
      <c r="T341" s="264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5" t="s">
        <v>154</v>
      </c>
      <c r="AU341" s="265" t="s">
        <v>86</v>
      </c>
      <c r="AV341" s="15" t="s">
        <v>152</v>
      </c>
      <c r="AW341" s="15" t="s">
        <v>33</v>
      </c>
      <c r="AX341" s="15" t="s">
        <v>84</v>
      </c>
      <c r="AY341" s="265" t="s">
        <v>146</v>
      </c>
    </row>
    <row r="342" s="2" customFormat="1" ht="21.75" customHeight="1">
      <c r="A342" s="38"/>
      <c r="B342" s="39"/>
      <c r="C342" s="270" t="s">
        <v>433</v>
      </c>
      <c r="D342" s="270" t="s">
        <v>225</v>
      </c>
      <c r="E342" s="271" t="s">
        <v>434</v>
      </c>
      <c r="F342" s="272" t="s">
        <v>435</v>
      </c>
      <c r="G342" s="273" t="s">
        <v>188</v>
      </c>
      <c r="H342" s="274">
        <v>0.050000000000000003</v>
      </c>
      <c r="I342" s="275"/>
      <c r="J342" s="276">
        <f>ROUND(I342*H342,2)</f>
        <v>0</v>
      </c>
      <c r="K342" s="277"/>
      <c r="L342" s="278"/>
      <c r="M342" s="279" t="s">
        <v>1</v>
      </c>
      <c r="N342" s="280" t="s">
        <v>41</v>
      </c>
      <c r="O342" s="91"/>
      <c r="P342" s="229">
        <f>O342*H342</f>
        <v>0</v>
      </c>
      <c r="Q342" s="229">
        <v>1</v>
      </c>
      <c r="R342" s="229">
        <f>Q342*H342</f>
        <v>0.050000000000000003</v>
      </c>
      <c r="S342" s="229">
        <v>0</v>
      </c>
      <c r="T342" s="230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1" t="s">
        <v>201</v>
      </c>
      <c r="AT342" s="231" t="s">
        <v>225</v>
      </c>
      <c r="AU342" s="231" t="s">
        <v>86</v>
      </c>
      <c r="AY342" s="17" t="s">
        <v>146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7" t="s">
        <v>84</v>
      </c>
      <c r="BK342" s="232">
        <f>ROUND(I342*H342,2)</f>
        <v>0</v>
      </c>
      <c r="BL342" s="17" t="s">
        <v>152</v>
      </c>
      <c r="BM342" s="231" t="s">
        <v>436</v>
      </c>
    </row>
    <row r="343" s="13" customFormat="1">
      <c r="A343" s="13"/>
      <c r="B343" s="233"/>
      <c r="C343" s="234"/>
      <c r="D343" s="235" t="s">
        <v>154</v>
      </c>
      <c r="E343" s="236" t="s">
        <v>1</v>
      </c>
      <c r="F343" s="237" t="s">
        <v>437</v>
      </c>
      <c r="G343" s="234"/>
      <c r="H343" s="236" t="s">
        <v>1</v>
      </c>
      <c r="I343" s="238"/>
      <c r="J343" s="234"/>
      <c r="K343" s="234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154</v>
      </c>
      <c r="AU343" s="243" t="s">
        <v>86</v>
      </c>
      <c r="AV343" s="13" t="s">
        <v>84</v>
      </c>
      <c r="AW343" s="13" t="s">
        <v>33</v>
      </c>
      <c r="AX343" s="13" t="s">
        <v>76</v>
      </c>
      <c r="AY343" s="243" t="s">
        <v>146</v>
      </c>
    </row>
    <row r="344" s="14" customFormat="1">
      <c r="A344" s="14"/>
      <c r="B344" s="244"/>
      <c r="C344" s="245"/>
      <c r="D344" s="235" t="s">
        <v>154</v>
      </c>
      <c r="E344" s="246" t="s">
        <v>1</v>
      </c>
      <c r="F344" s="247" t="s">
        <v>438</v>
      </c>
      <c r="G344" s="245"/>
      <c r="H344" s="248">
        <v>0.050000000000000003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154</v>
      </c>
      <c r="AU344" s="254" t="s">
        <v>86</v>
      </c>
      <c r="AV344" s="14" t="s">
        <v>86</v>
      </c>
      <c r="AW344" s="14" t="s">
        <v>33</v>
      </c>
      <c r="AX344" s="14" t="s">
        <v>76</v>
      </c>
      <c r="AY344" s="254" t="s">
        <v>146</v>
      </c>
    </row>
    <row r="345" s="15" customFormat="1">
      <c r="A345" s="15"/>
      <c r="B345" s="255"/>
      <c r="C345" s="256"/>
      <c r="D345" s="235" t="s">
        <v>154</v>
      </c>
      <c r="E345" s="257" t="s">
        <v>1</v>
      </c>
      <c r="F345" s="258" t="s">
        <v>157</v>
      </c>
      <c r="G345" s="256"/>
      <c r="H345" s="259">
        <v>0.050000000000000003</v>
      </c>
      <c r="I345" s="260"/>
      <c r="J345" s="256"/>
      <c r="K345" s="256"/>
      <c r="L345" s="261"/>
      <c r="M345" s="262"/>
      <c r="N345" s="263"/>
      <c r="O345" s="263"/>
      <c r="P345" s="263"/>
      <c r="Q345" s="263"/>
      <c r="R345" s="263"/>
      <c r="S345" s="263"/>
      <c r="T345" s="264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5" t="s">
        <v>154</v>
      </c>
      <c r="AU345" s="265" t="s">
        <v>86</v>
      </c>
      <c r="AV345" s="15" t="s">
        <v>152</v>
      </c>
      <c r="AW345" s="15" t="s">
        <v>33</v>
      </c>
      <c r="AX345" s="15" t="s">
        <v>84</v>
      </c>
      <c r="AY345" s="265" t="s">
        <v>146</v>
      </c>
    </row>
    <row r="346" s="2" customFormat="1" ht="33" customHeight="1">
      <c r="A346" s="38"/>
      <c r="B346" s="39"/>
      <c r="C346" s="219" t="s">
        <v>439</v>
      </c>
      <c r="D346" s="219" t="s">
        <v>148</v>
      </c>
      <c r="E346" s="220" t="s">
        <v>440</v>
      </c>
      <c r="F346" s="221" t="s">
        <v>441</v>
      </c>
      <c r="G346" s="222" t="s">
        <v>265</v>
      </c>
      <c r="H346" s="223">
        <v>32</v>
      </c>
      <c r="I346" s="224"/>
      <c r="J346" s="225">
        <f>ROUND(I346*H346,2)</f>
        <v>0</v>
      </c>
      <c r="K346" s="226"/>
      <c r="L346" s="44"/>
      <c r="M346" s="227" t="s">
        <v>1</v>
      </c>
      <c r="N346" s="228" t="s">
        <v>41</v>
      </c>
      <c r="O346" s="91"/>
      <c r="P346" s="229">
        <f>O346*H346</f>
        <v>0</v>
      </c>
      <c r="Q346" s="229">
        <v>0.00029</v>
      </c>
      <c r="R346" s="229">
        <f>Q346*H346</f>
        <v>0.0092800000000000001</v>
      </c>
      <c r="S346" s="229">
        <v>0</v>
      </c>
      <c r="T346" s="230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1" t="s">
        <v>152</v>
      </c>
      <c r="AT346" s="231" t="s">
        <v>148</v>
      </c>
      <c r="AU346" s="231" t="s">
        <v>86</v>
      </c>
      <c r="AY346" s="17" t="s">
        <v>146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7" t="s">
        <v>84</v>
      </c>
      <c r="BK346" s="232">
        <f>ROUND(I346*H346,2)</f>
        <v>0</v>
      </c>
      <c r="BL346" s="17" t="s">
        <v>152</v>
      </c>
      <c r="BM346" s="231" t="s">
        <v>442</v>
      </c>
    </row>
    <row r="347" s="2" customFormat="1">
      <c r="A347" s="38"/>
      <c r="B347" s="39"/>
      <c r="C347" s="40"/>
      <c r="D347" s="235" t="s">
        <v>198</v>
      </c>
      <c r="E347" s="40"/>
      <c r="F347" s="266" t="s">
        <v>443</v>
      </c>
      <c r="G347" s="40"/>
      <c r="H347" s="40"/>
      <c r="I347" s="267"/>
      <c r="J347" s="40"/>
      <c r="K347" s="40"/>
      <c r="L347" s="44"/>
      <c r="M347" s="268"/>
      <c r="N347" s="269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198</v>
      </c>
      <c r="AU347" s="17" t="s">
        <v>86</v>
      </c>
    </row>
    <row r="348" s="14" customFormat="1">
      <c r="A348" s="14"/>
      <c r="B348" s="244"/>
      <c r="C348" s="245"/>
      <c r="D348" s="235" t="s">
        <v>154</v>
      </c>
      <c r="E348" s="246" t="s">
        <v>1</v>
      </c>
      <c r="F348" s="247" t="s">
        <v>444</v>
      </c>
      <c r="G348" s="245"/>
      <c r="H348" s="248">
        <v>32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154</v>
      </c>
      <c r="AU348" s="254" t="s">
        <v>86</v>
      </c>
      <c r="AV348" s="14" t="s">
        <v>86</v>
      </c>
      <c r="AW348" s="14" t="s">
        <v>33</v>
      </c>
      <c r="AX348" s="14" t="s">
        <v>76</v>
      </c>
      <c r="AY348" s="254" t="s">
        <v>146</v>
      </c>
    </row>
    <row r="349" s="15" customFormat="1">
      <c r="A349" s="15"/>
      <c r="B349" s="255"/>
      <c r="C349" s="256"/>
      <c r="D349" s="235" t="s">
        <v>154</v>
      </c>
      <c r="E349" s="257" t="s">
        <v>1</v>
      </c>
      <c r="F349" s="258" t="s">
        <v>157</v>
      </c>
      <c r="G349" s="256"/>
      <c r="H349" s="259">
        <v>32</v>
      </c>
      <c r="I349" s="260"/>
      <c r="J349" s="256"/>
      <c r="K349" s="256"/>
      <c r="L349" s="261"/>
      <c r="M349" s="262"/>
      <c r="N349" s="263"/>
      <c r="O349" s="263"/>
      <c r="P349" s="263"/>
      <c r="Q349" s="263"/>
      <c r="R349" s="263"/>
      <c r="S349" s="263"/>
      <c r="T349" s="264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5" t="s">
        <v>154</v>
      </c>
      <c r="AU349" s="265" t="s">
        <v>86</v>
      </c>
      <c r="AV349" s="15" t="s">
        <v>152</v>
      </c>
      <c r="AW349" s="15" t="s">
        <v>33</v>
      </c>
      <c r="AX349" s="15" t="s">
        <v>84</v>
      </c>
      <c r="AY349" s="265" t="s">
        <v>146</v>
      </c>
    </row>
    <row r="350" s="2" customFormat="1" ht="24.15" customHeight="1">
      <c r="A350" s="38"/>
      <c r="B350" s="39"/>
      <c r="C350" s="219" t="s">
        <v>445</v>
      </c>
      <c r="D350" s="219" t="s">
        <v>148</v>
      </c>
      <c r="E350" s="220" t="s">
        <v>446</v>
      </c>
      <c r="F350" s="221" t="s">
        <v>447</v>
      </c>
      <c r="G350" s="222" t="s">
        <v>176</v>
      </c>
      <c r="H350" s="223">
        <v>11.08</v>
      </c>
      <c r="I350" s="224"/>
      <c r="J350" s="225">
        <f>ROUND(I350*H350,2)</f>
        <v>0</v>
      </c>
      <c r="K350" s="226"/>
      <c r="L350" s="44"/>
      <c r="M350" s="227" t="s">
        <v>1</v>
      </c>
      <c r="N350" s="228" t="s">
        <v>41</v>
      </c>
      <c r="O350" s="91"/>
      <c r="P350" s="229">
        <f>O350*H350</f>
        <v>0</v>
      </c>
      <c r="Q350" s="229">
        <v>0.12</v>
      </c>
      <c r="R350" s="229">
        <f>Q350*H350</f>
        <v>1.3295999999999999</v>
      </c>
      <c r="S350" s="229">
        <v>2.4900000000000002</v>
      </c>
      <c r="T350" s="230">
        <f>S350*H350</f>
        <v>27.589200000000002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1" t="s">
        <v>152</v>
      </c>
      <c r="AT350" s="231" t="s">
        <v>148</v>
      </c>
      <c r="AU350" s="231" t="s">
        <v>86</v>
      </c>
      <c r="AY350" s="17" t="s">
        <v>146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7" t="s">
        <v>84</v>
      </c>
      <c r="BK350" s="232">
        <f>ROUND(I350*H350,2)</f>
        <v>0</v>
      </c>
      <c r="BL350" s="17" t="s">
        <v>152</v>
      </c>
      <c r="BM350" s="231" t="s">
        <v>448</v>
      </c>
    </row>
    <row r="351" s="13" customFormat="1">
      <c r="A351" s="13"/>
      <c r="B351" s="233"/>
      <c r="C351" s="234"/>
      <c r="D351" s="235" t="s">
        <v>154</v>
      </c>
      <c r="E351" s="236" t="s">
        <v>1</v>
      </c>
      <c r="F351" s="237" t="s">
        <v>449</v>
      </c>
      <c r="G351" s="234"/>
      <c r="H351" s="236" t="s">
        <v>1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154</v>
      </c>
      <c r="AU351" s="243" t="s">
        <v>86</v>
      </c>
      <c r="AV351" s="13" t="s">
        <v>84</v>
      </c>
      <c r="AW351" s="13" t="s">
        <v>33</v>
      </c>
      <c r="AX351" s="13" t="s">
        <v>76</v>
      </c>
      <c r="AY351" s="243" t="s">
        <v>146</v>
      </c>
    </row>
    <row r="352" s="14" customFormat="1">
      <c r="A352" s="14"/>
      <c r="B352" s="244"/>
      <c r="C352" s="245"/>
      <c r="D352" s="235" t="s">
        <v>154</v>
      </c>
      <c r="E352" s="246" t="s">
        <v>1</v>
      </c>
      <c r="F352" s="247" t="s">
        <v>450</v>
      </c>
      <c r="G352" s="245"/>
      <c r="H352" s="248">
        <v>11.08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154</v>
      </c>
      <c r="AU352" s="254" t="s">
        <v>86</v>
      </c>
      <c r="AV352" s="14" t="s">
        <v>86</v>
      </c>
      <c r="AW352" s="14" t="s">
        <v>33</v>
      </c>
      <c r="AX352" s="14" t="s">
        <v>76</v>
      </c>
      <c r="AY352" s="254" t="s">
        <v>146</v>
      </c>
    </row>
    <row r="353" s="15" customFormat="1">
      <c r="A353" s="15"/>
      <c r="B353" s="255"/>
      <c r="C353" s="256"/>
      <c r="D353" s="235" t="s">
        <v>154</v>
      </c>
      <c r="E353" s="257" t="s">
        <v>1</v>
      </c>
      <c r="F353" s="258" t="s">
        <v>157</v>
      </c>
      <c r="G353" s="256"/>
      <c r="H353" s="259">
        <v>11.08</v>
      </c>
      <c r="I353" s="260"/>
      <c r="J353" s="256"/>
      <c r="K353" s="256"/>
      <c r="L353" s="261"/>
      <c r="M353" s="262"/>
      <c r="N353" s="263"/>
      <c r="O353" s="263"/>
      <c r="P353" s="263"/>
      <c r="Q353" s="263"/>
      <c r="R353" s="263"/>
      <c r="S353" s="263"/>
      <c r="T353" s="264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5" t="s">
        <v>154</v>
      </c>
      <c r="AU353" s="265" t="s">
        <v>86</v>
      </c>
      <c r="AV353" s="15" t="s">
        <v>152</v>
      </c>
      <c r="AW353" s="15" t="s">
        <v>33</v>
      </c>
      <c r="AX353" s="15" t="s">
        <v>84</v>
      </c>
      <c r="AY353" s="265" t="s">
        <v>146</v>
      </c>
    </row>
    <row r="354" s="2" customFormat="1" ht="24.15" customHeight="1">
      <c r="A354" s="38"/>
      <c r="B354" s="39"/>
      <c r="C354" s="219" t="s">
        <v>451</v>
      </c>
      <c r="D354" s="219" t="s">
        <v>148</v>
      </c>
      <c r="E354" s="220" t="s">
        <v>452</v>
      </c>
      <c r="F354" s="221" t="s">
        <v>453</v>
      </c>
      <c r="G354" s="222" t="s">
        <v>164</v>
      </c>
      <c r="H354" s="223">
        <v>19</v>
      </c>
      <c r="I354" s="224"/>
      <c r="J354" s="225">
        <f>ROUND(I354*H354,2)</f>
        <v>0</v>
      </c>
      <c r="K354" s="226"/>
      <c r="L354" s="44"/>
      <c r="M354" s="227" t="s">
        <v>1</v>
      </c>
      <c r="N354" s="228" t="s">
        <v>41</v>
      </c>
      <c r="O354" s="91"/>
      <c r="P354" s="229">
        <f>O354*H354</f>
        <v>0</v>
      </c>
      <c r="Q354" s="229">
        <v>8.0000000000000007E-05</v>
      </c>
      <c r="R354" s="229">
        <f>Q354*H354</f>
        <v>0.0015200000000000001</v>
      </c>
      <c r="S354" s="229">
        <v>0.017999999999999999</v>
      </c>
      <c r="T354" s="230">
        <f>S354*H354</f>
        <v>0.34199999999999997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1" t="s">
        <v>152</v>
      </c>
      <c r="AT354" s="231" t="s">
        <v>148</v>
      </c>
      <c r="AU354" s="231" t="s">
        <v>86</v>
      </c>
      <c r="AY354" s="17" t="s">
        <v>146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7" t="s">
        <v>84</v>
      </c>
      <c r="BK354" s="232">
        <f>ROUND(I354*H354,2)</f>
        <v>0</v>
      </c>
      <c r="BL354" s="17" t="s">
        <v>152</v>
      </c>
      <c r="BM354" s="231" t="s">
        <v>454</v>
      </c>
    </row>
    <row r="355" s="14" customFormat="1">
      <c r="A355" s="14"/>
      <c r="B355" s="244"/>
      <c r="C355" s="245"/>
      <c r="D355" s="235" t="s">
        <v>154</v>
      </c>
      <c r="E355" s="246" t="s">
        <v>1</v>
      </c>
      <c r="F355" s="247" t="s">
        <v>455</v>
      </c>
      <c r="G355" s="245"/>
      <c r="H355" s="248">
        <v>19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154</v>
      </c>
      <c r="AU355" s="254" t="s">
        <v>86</v>
      </c>
      <c r="AV355" s="14" t="s">
        <v>86</v>
      </c>
      <c r="AW355" s="14" t="s">
        <v>33</v>
      </c>
      <c r="AX355" s="14" t="s">
        <v>76</v>
      </c>
      <c r="AY355" s="254" t="s">
        <v>146</v>
      </c>
    </row>
    <row r="356" s="15" customFormat="1">
      <c r="A356" s="15"/>
      <c r="B356" s="255"/>
      <c r="C356" s="256"/>
      <c r="D356" s="235" t="s">
        <v>154</v>
      </c>
      <c r="E356" s="257" t="s">
        <v>1</v>
      </c>
      <c r="F356" s="258" t="s">
        <v>157</v>
      </c>
      <c r="G356" s="256"/>
      <c r="H356" s="259">
        <v>19</v>
      </c>
      <c r="I356" s="260"/>
      <c r="J356" s="256"/>
      <c r="K356" s="256"/>
      <c r="L356" s="261"/>
      <c r="M356" s="262"/>
      <c r="N356" s="263"/>
      <c r="O356" s="263"/>
      <c r="P356" s="263"/>
      <c r="Q356" s="263"/>
      <c r="R356" s="263"/>
      <c r="S356" s="263"/>
      <c r="T356" s="26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5" t="s">
        <v>154</v>
      </c>
      <c r="AU356" s="265" t="s">
        <v>86</v>
      </c>
      <c r="AV356" s="15" t="s">
        <v>152</v>
      </c>
      <c r="AW356" s="15" t="s">
        <v>33</v>
      </c>
      <c r="AX356" s="15" t="s">
        <v>84</v>
      </c>
      <c r="AY356" s="265" t="s">
        <v>146</v>
      </c>
    </row>
    <row r="357" s="2" customFormat="1" ht="24.15" customHeight="1">
      <c r="A357" s="38"/>
      <c r="B357" s="39"/>
      <c r="C357" s="219" t="s">
        <v>456</v>
      </c>
      <c r="D357" s="219" t="s">
        <v>148</v>
      </c>
      <c r="E357" s="220" t="s">
        <v>457</v>
      </c>
      <c r="F357" s="221" t="s">
        <v>458</v>
      </c>
      <c r="G357" s="222" t="s">
        <v>151</v>
      </c>
      <c r="H357" s="223">
        <v>4</v>
      </c>
      <c r="I357" s="224"/>
      <c r="J357" s="225">
        <f>ROUND(I357*H357,2)</f>
        <v>0</v>
      </c>
      <c r="K357" s="226"/>
      <c r="L357" s="44"/>
      <c r="M357" s="227" t="s">
        <v>1</v>
      </c>
      <c r="N357" s="228" t="s">
        <v>41</v>
      </c>
      <c r="O357" s="91"/>
      <c r="P357" s="229">
        <f>O357*H357</f>
        <v>0</v>
      </c>
      <c r="Q357" s="229">
        <v>0</v>
      </c>
      <c r="R357" s="229">
        <f>Q357*H357</f>
        <v>0</v>
      </c>
      <c r="S357" s="229">
        <v>0</v>
      </c>
      <c r="T357" s="230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1" t="s">
        <v>152</v>
      </c>
      <c r="AT357" s="231" t="s">
        <v>148</v>
      </c>
      <c r="AU357" s="231" t="s">
        <v>86</v>
      </c>
      <c r="AY357" s="17" t="s">
        <v>146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7" t="s">
        <v>84</v>
      </c>
      <c r="BK357" s="232">
        <f>ROUND(I357*H357,2)</f>
        <v>0</v>
      </c>
      <c r="BL357" s="17" t="s">
        <v>152</v>
      </c>
      <c r="BM357" s="231" t="s">
        <v>459</v>
      </c>
    </row>
    <row r="358" s="13" customFormat="1">
      <c r="A358" s="13"/>
      <c r="B358" s="233"/>
      <c r="C358" s="234"/>
      <c r="D358" s="235" t="s">
        <v>154</v>
      </c>
      <c r="E358" s="236" t="s">
        <v>1</v>
      </c>
      <c r="F358" s="237" t="s">
        <v>460</v>
      </c>
      <c r="G358" s="234"/>
      <c r="H358" s="236" t="s">
        <v>1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154</v>
      </c>
      <c r="AU358" s="243" t="s">
        <v>86</v>
      </c>
      <c r="AV358" s="13" t="s">
        <v>84</v>
      </c>
      <c r="AW358" s="13" t="s">
        <v>33</v>
      </c>
      <c r="AX358" s="13" t="s">
        <v>76</v>
      </c>
      <c r="AY358" s="243" t="s">
        <v>146</v>
      </c>
    </row>
    <row r="359" s="14" customFormat="1">
      <c r="A359" s="14"/>
      <c r="B359" s="244"/>
      <c r="C359" s="245"/>
      <c r="D359" s="235" t="s">
        <v>154</v>
      </c>
      <c r="E359" s="246" t="s">
        <v>1</v>
      </c>
      <c r="F359" s="247" t="s">
        <v>461</v>
      </c>
      <c r="G359" s="245"/>
      <c r="H359" s="248">
        <v>4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154</v>
      </c>
      <c r="AU359" s="254" t="s">
        <v>86</v>
      </c>
      <c r="AV359" s="14" t="s">
        <v>86</v>
      </c>
      <c r="AW359" s="14" t="s">
        <v>33</v>
      </c>
      <c r="AX359" s="14" t="s">
        <v>76</v>
      </c>
      <c r="AY359" s="254" t="s">
        <v>146</v>
      </c>
    </row>
    <row r="360" s="15" customFormat="1">
      <c r="A360" s="15"/>
      <c r="B360" s="255"/>
      <c r="C360" s="256"/>
      <c r="D360" s="235" t="s">
        <v>154</v>
      </c>
      <c r="E360" s="257" t="s">
        <v>1</v>
      </c>
      <c r="F360" s="258" t="s">
        <v>157</v>
      </c>
      <c r="G360" s="256"/>
      <c r="H360" s="259">
        <v>4</v>
      </c>
      <c r="I360" s="260"/>
      <c r="J360" s="256"/>
      <c r="K360" s="256"/>
      <c r="L360" s="261"/>
      <c r="M360" s="262"/>
      <c r="N360" s="263"/>
      <c r="O360" s="263"/>
      <c r="P360" s="263"/>
      <c r="Q360" s="263"/>
      <c r="R360" s="263"/>
      <c r="S360" s="263"/>
      <c r="T360" s="264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5" t="s">
        <v>154</v>
      </c>
      <c r="AU360" s="265" t="s">
        <v>86</v>
      </c>
      <c r="AV360" s="15" t="s">
        <v>152</v>
      </c>
      <c r="AW360" s="15" t="s">
        <v>33</v>
      </c>
      <c r="AX360" s="15" t="s">
        <v>84</v>
      </c>
      <c r="AY360" s="265" t="s">
        <v>146</v>
      </c>
    </row>
    <row r="361" s="2" customFormat="1" ht="24.15" customHeight="1">
      <c r="A361" s="38"/>
      <c r="B361" s="39"/>
      <c r="C361" s="219" t="s">
        <v>462</v>
      </c>
      <c r="D361" s="219" t="s">
        <v>148</v>
      </c>
      <c r="E361" s="220" t="s">
        <v>463</v>
      </c>
      <c r="F361" s="221" t="s">
        <v>464</v>
      </c>
      <c r="G361" s="222" t="s">
        <v>151</v>
      </c>
      <c r="H361" s="223">
        <v>4</v>
      </c>
      <c r="I361" s="224"/>
      <c r="J361" s="225">
        <f>ROUND(I361*H361,2)</f>
        <v>0</v>
      </c>
      <c r="K361" s="226"/>
      <c r="L361" s="44"/>
      <c r="M361" s="227" t="s">
        <v>1</v>
      </c>
      <c r="N361" s="228" t="s">
        <v>41</v>
      </c>
      <c r="O361" s="91"/>
      <c r="P361" s="229">
        <f>O361*H361</f>
        <v>0</v>
      </c>
      <c r="Q361" s="229">
        <v>0.048000000000000001</v>
      </c>
      <c r="R361" s="229">
        <f>Q361*H361</f>
        <v>0.192</v>
      </c>
      <c r="S361" s="229">
        <v>0.048000000000000001</v>
      </c>
      <c r="T361" s="230">
        <f>S361*H361</f>
        <v>0.192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1" t="s">
        <v>152</v>
      </c>
      <c r="AT361" s="231" t="s">
        <v>148</v>
      </c>
      <c r="AU361" s="231" t="s">
        <v>86</v>
      </c>
      <c r="AY361" s="17" t="s">
        <v>146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7" t="s">
        <v>84</v>
      </c>
      <c r="BK361" s="232">
        <f>ROUND(I361*H361,2)</f>
        <v>0</v>
      </c>
      <c r="BL361" s="17" t="s">
        <v>152</v>
      </c>
      <c r="BM361" s="231" t="s">
        <v>465</v>
      </c>
    </row>
    <row r="362" s="13" customFormat="1">
      <c r="A362" s="13"/>
      <c r="B362" s="233"/>
      <c r="C362" s="234"/>
      <c r="D362" s="235" t="s">
        <v>154</v>
      </c>
      <c r="E362" s="236" t="s">
        <v>1</v>
      </c>
      <c r="F362" s="237" t="s">
        <v>466</v>
      </c>
      <c r="G362" s="234"/>
      <c r="H362" s="236" t="s">
        <v>1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154</v>
      </c>
      <c r="AU362" s="243" t="s">
        <v>86</v>
      </c>
      <c r="AV362" s="13" t="s">
        <v>84</v>
      </c>
      <c r="AW362" s="13" t="s">
        <v>33</v>
      </c>
      <c r="AX362" s="13" t="s">
        <v>76</v>
      </c>
      <c r="AY362" s="243" t="s">
        <v>146</v>
      </c>
    </row>
    <row r="363" s="14" customFormat="1">
      <c r="A363" s="14"/>
      <c r="B363" s="244"/>
      <c r="C363" s="245"/>
      <c r="D363" s="235" t="s">
        <v>154</v>
      </c>
      <c r="E363" s="246" t="s">
        <v>1</v>
      </c>
      <c r="F363" s="247" t="s">
        <v>461</v>
      </c>
      <c r="G363" s="245"/>
      <c r="H363" s="248">
        <v>4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154</v>
      </c>
      <c r="AU363" s="254" t="s">
        <v>86</v>
      </c>
      <c r="AV363" s="14" t="s">
        <v>86</v>
      </c>
      <c r="AW363" s="14" t="s">
        <v>33</v>
      </c>
      <c r="AX363" s="14" t="s">
        <v>76</v>
      </c>
      <c r="AY363" s="254" t="s">
        <v>146</v>
      </c>
    </row>
    <row r="364" s="15" customFormat="1">
      <c r="A364" s="15"/>
      <c r="B364" s="255"/>
      <c r="C364" s="256"/>
      <c r="D364" s="235" t="s">
        <v>154</v>
      </c>
      <c r="E364" s="257" t="s">
        <v>1</v>
      </c>
      <c r="F364" s="258" t="s">
        <v>157</v>
      </c>
      <c r="G364" s="256"/>
      <c r="H364" s="259">
        <v>4</v>
      </c>
      <c r="I364" s="260"/>
      <c r="J364" s="256"/>
      <c r="K364" s="256"/>
      <c r="L364" s="261"/>
      <c r="M364" s="262"/>
      <c r="N364" s="263"/>
      <c r="O364" s="263"/>
      <c r="P364" s="263"/>
      <c r="Q364" s="263"/>
      <c r="R364" s="263"/>
      <c r="S364" s="263"/>
      <c r="T364" s="264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5" t="s">
        <v>154</v>
      </c>
      <c r="AU364" s="265" t="s">
        <v>86</v>
      </c>
      <c r="AV364" s="15" t="s">
        <v>152</v>
      </c>
      <c r="AW364" s="15" t="s">
        <v>33</v>
      </c>
      <c r="AX364" s="15" t="s">
        <v>84</v>
      </c>
      <c r="AY364" s="265" t="s">
        <v>146</v>
      </c>
    </row>
    <row r="365" s="2" customFormat="1" ht="37.8" customHeight="1">
      <c r="A365" s="38"/>
      <c r="B365" s="39"/>
      <c r="C365" s="219" t="s">
        <v>467</v>
      </c>
      <c r="D365" s="219" t="s">
        <v>148</v>
      </c>
      <c r="E365" s="220" t="s">
        <v>468</v>
      </c>
      <c r="F365" s="221" t="s">
        <v>469</v>
      </c>
      <c r="G365" s="222" t="s">
        <v>151</v>
      </c>
      <c r="H365" s="223">
        <v>4</v>
      </c>
      <c r="I365" s="224"/>
      <c r="J365" s="225">
        <f>ROUND(I365*H365,2)</f>
        <v>0</v>
      </c>
      <c r="K365" s="226"/>
      <c r="L365" s="44"/>
      <c r="M365" s="227" t="s">
        <v>1</v>
      </c>
      <c r="N365" s="228" t="s">
        <v>41</v>
      </c>
      <c r="O365" s="91"/>
      <c r="P365" s="229">
        <f>O365*H365</f>
        <v>0</v>
      </c>
      <c r="Q365" s="229">
        <v>0</v>
      </c>
      <c r="R365" s="229">
        <f>Q365*H365</f>
        <v>0</v>
      </c>
      <c r="S365" s="229">
        <v>0.077899999999999997</v>
      </c>
      <c r="T365" s="230">
        <f>S365*H365</f>
        <v>0.31159999999999999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1" t="s">
        <v>152</v>
      </c>
      <c r="AT365" s="231" t="s">
        <v>148</v>
      </c>
      <c r="AU365" s="231" t="s">
        <v>86</v>
      </c>
      <c r="AY365" s="17" t="s">
        <v>146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7" t="s">
        <v>84</v>
      </c>
      <c r="BK365" s="232">
        <f>ROUND(I365*H365,2)</f>
        <v>0</v>
      </c>
      <c r="BL365" s="17" t="s">
        <v>152</v>
      </c>
      <c r="BM365" s="231" t="s">
        <v>470</v>
      </c>
    </row>
    <row r="366" s="13" customFormat="1">
      <c r="A366" s="13"/>
      <c r="B366" s="233"/>
      <c r="C366" s="234"/>
      <c r="D366" s="235" t="s">
        <v>154</v>
      </c>
      <c r="E366" s="236" t="s">
        <v>1</v>
      </c>
      <c r="F366" s="237" t="s">
        <v>466</v>
      </c>
      <c r="G366" s="234"/>
      <c r="H366" s="236" t="s">
        <v>1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154</v>
      </c>
      <c r="AU366" s="243" t="s">
        <v>86</v>
      </c>
      <c r="AV366" s="13" t="s">
        <v>84</v>
      </c>
      <c r="AW366" s="13" t="s">
        <v>33</v>
      </c>
      <c r="AX366" s="13" t="s">
        <v>76</v>
      </c>
      <c r="AY366" s="243" t="s">
        <v>146</v>
      </c>
    </row>
    <row r="367" s="14" customFormat="1">
      <c r="A367" s="14"/>
      <c r="B367" s="244"/>
      <c r="C367" s="245"/>
      <c r="D367" s="235" t="s">
        <v>154</v>
      </c>
      <c r="E367" s="246" t="s">
        <v>1</v>
      </c>
      <c r="F367" s="247" t="s">
        <v>461</v>
      </c>
      <c r="G367" s="245"/>
      <c r="H367" s="248">
        <v>4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154</v>
      </c>
      <c r="AU367" s="254" t="s">
        <v>86</v>
      </c>
      <c r="AV367" s="14" t="s">
        <v>86</v>
      </c>
      <c r="AW367" s="14" t="s">
        <v>33</v>
      </c>
      <c r="AX367" s="14" t="s">
        <v>76</v>
      </c>
      <c r="AY367" s="254" t="s">
        <v>146</v>
      </c>
    </row>
    <row r="368" s="15" customFormat="1">
      <c r="A368" s="15"/>
      <c r="B368" s="255"/>
      <c r="C368" s="256"/>
      <c r="D368" s="235" t="s">
        <v>154</v>
      </c>
      <c r="E368" s="257" t="s">
        <v>1</v>
      </c>
      <c r="F368" s="258" t="s">
        <v>157</v>
      </c>
      <c r="G368" s="256"/>
      <c r="H368" s="259">
        <v>4</v>
      </c>
      <c r="I368" s="260"/>
      <c r="J368" s="256"/>
      <c r="K368" s="256"/>
      <c r="L368" s="261"/>
      <c r="M368" s="262"/>
      <c r="N368" s="263"/>
      <c r="O368" s="263"/>
      <c r="P368" s="263"/>
      <c r="Q368" s="263"/>
      <c r="R368" s="263"/>
      <c r="S368" s="263"/>
      <c r="T368" s="264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5" t="s">
        <v>154</v>
      </c>
      <c r="AU368" s="265" t="s">
        <v>86</v>
      </c>
      <c r="AV368" s="15" t="s">
        <v>152</v>
      </c>
      <c r="AW368" s="15" t="s">
        <v>33</v>
      </c>
      <c r="AX368" s="15" t="s">
        <v>84</v>
      </c>
      <c r="AY368" s="265" t="s">
        <v>146</v>
      </c>
    </row>
    <row r="369" s="2" customFormat="1" ht="24.15" customHeight="1">
      <c r="A369" s="38"/>
      <c r="B369" s="39"/>
      <c r="C369" s="219" t="s">
        <v>471</v>
      </c>
      <c r="D369" s="219" t="s">
        <v>148</v>
      </c>
      <c r="E369" s="220" t="s">
        <v>472</v>
      </c>
      <c r="F369" s="221" t="s">
        <v>473</v>
      </c>
      <c r="G369" s="222" t="s">
        <v>176</v>
      </c>
      <c r="H369" s="223">
        <v>2.4590000000000001</v>
      </c>
      <c r="I369" s="224"/>
      <c r="J369" s="225">
        <f>ROUND(I369*H369,2)</f>
        <v>0</v>
      </c>
      <c r="K369" s="226"/>
      <c r="L369" s="44"/>
      <c r="M369" s="227" t="s">
        <v>1</v>
      </c>
      <c r="N369" s="228" t="s">
        <v>41</v>
      </c>
      <c r="O369" s="91"/>
      <c r="P369" s="229">
        <f>O369*H369</f>
        <v>0</v>
      </c>
      <c r="Q369" s="229">
        <v>0.50375000000000003</v>
      </c>
      <c r="R369" s="229">
        <f>Q369*H369</f>
        <v>1.2387212500000002</v>
      </c>
      <c r="S369" s="229">
        <v>2.5</v>
      </c>
      <c r="T369" s="230">
        <f>S369*H369</f>
        <v>6.1475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1" t="s">
        <v>152</v>
      </c>
      <c r="AT369" s="231" t="s">
        <v>148</v>
      </c>
      <c r="AU369" s="231" t="s">
        <v>86</v>
      </c>
      <c r="AY369" s="17" t="s">
        <v>146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7" t="s">
        <v>84</v>
      </c>
      <c r="BK369" s="232">
        <f>ROUND(I369*H369,2)</f>
        <v>0</v>
      </c>
      <c r="BL369" s="17" t="s">
        <v>152</v>
      </c>
      <c r="BM369" s="231" t="s">
        <v>474</v>
      </c>
    </row>
    <row r="370" s="13" customFormat="1">
      <c r="A370" s="13"/>
      <c r="B370" s="233"/>
      <c r="C370" s="234"/>
      <c r="D370" s="235" t="s">
        <v>154</v>
      </c>
      <c r="E370" s="236" t="s">
        <v>1</v>
      </c>
      <c r="F370" s="237" t="s">
        <v>475</v>
      </c>
      <c r="G370" s="234"/>
      <c r="H370" s="236" t="s">
        <v>1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154</v>
      </c>
      <c r="AU370" s="243" t="s">
        <v>86</v>
      </c>
      <c r="AV370" s="13" t="s">
        <v>84</v>
      </c>
      <c r="AW370" s="13" t="s">
        <v>33</v>
      </c>
      <c r="AX370" s="13" t="s">
        <v>76</v>
      </c>
      <c r="AY370" s="243" t="s">
        <v>146</v>
      </c>
    </row>
    <row r="371" s="14" customFormat="1">
      <c r="A371" s="14"/>
      <c r="B371" s="244"/>
      <c r="C371" s="245"/>
      <c r="D371" s="235" t="s">
        <v>154</v>
      </c>
      <c r="E371" s="246" t="s">
        <v>1</v>
      </c>
      <c r="F371" s="247" t="s">
        <v>476</v>
      </c>
      <c r="G371" s="245"/>
      <c r="H371" s="248">
        <v>2.4590000000000001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154</v>
      </c>
      <c r="AU371" s="254" t="s">
        <v>86</v>
      </c>
      <c r="AV371" s="14" t="s">
        <v>86</v>
      </c>
      <c r="AW371" s="14" t="s">
        <v>33</v>
      </c>
      <c r="AX371" s="14" t="s">
        <v>76</v>
      </c>
      <c r="AY371" s="254" t="s">
        <v>146</v>
      </c>
    </row>
    <row r="372" s="15" customFormat="1">
      <c r="A372" s="15"/>
      <c r="B372" s="255"/>
      <c r="C372" s="256"/>
      <c r="D372" s="235" t="s">
        <v>154</v>
      </c>
      <c r="E372" s="257" t="s">
        <v>1</v>
      </c>
      <c r="F372" s="258" t="s">
        <v>157</v>
      </c>
      <c r="G372" s="256"/>
      <c r="H372" s="259">
        <v>2.4590000000000001</v>
      </c>
      <c r="I372" s="260"/>
      <c r="J372" s="256"/>
      <c r="K372" s="256"/>
      <c r="L372" s="261"/>
      <c r="M372" s="262"/>
      <c r="N372" s="263"/>
      <c r="O372" s="263"/>
      <c r="P372" s="263"/>
      <c r="Q372" s="263"/>
      <c r="R372" s="263"/>
      <c r="S372" s="263"/>
      <c r="T372" s="264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5" t="s">
        <v>154</v>
      </c>
      <c r="AU372" s="265" t="s">
        <v>86</v>
      </c>
      <c r="AV372" s="15" t="s">
        <v>152</v>
      </c>
      <c r="AW372" s="15" t="s">
        <v>33</v>
      </c>
      <c r="AX372" s="15" t="s">
        <v>84</v>
      </c>
      <c r="AY372" s="265" t="s">
        <v>146</v>
      </c>
    </row>
    <row r="373" s="2" customFormat="1" ht="16.5" customHeight="1">
      <c r="A373" s="38"/>
      <c r="B373" s="39"/>
      <c r="C373" s="270" t="s">
        <v>477</v>
      </c>
      <c r="D373" s="270" t="s">
        <v>225</v>
      </c>
      <c r="E373" s="271" t="s">
        <v>478</v>
      </c>
      <c r="F373" s="272" t="s">
        <v>479</v>
      </c>
      <c r="G373" s="273" t="s">
        <v>188</v>
      </c>
      <c r="H373" s="274">
        <v>6.1479999999999997</v>
      </c>
      <c r="I373" s="275"/>
      <c r="J373" s="276">
        <f>ROUND(I373*H373,2)</f>
        <v>0</v>
      </c>
      <c r="K373" s="277"/>
      <c r="L373" s="278"/>
      <c r="M373" s="279" t="s">
        <v>1</v>
      </c>
      <c r="N373" s="280" t="s">
        <v>41</v>
      </c>
      <c r="O373" s="91"/>
      <c r="P373" s="229">
        <f>O373*H373</f>
        <v>0</v>
      </c>
      <c r="Q373" s="229">
        <v>1</v>
      </c>
      <c r="R373" s="229">
        <f>Q373*H373</f>
        <v>6.1479999999999997</v>
      </c>
      <c r="S373" s="229">
        <v>0</v>
      </c>
      <c r="T373" s="230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1" t="s">
        <v>201</v>
      </c>
      <c r="AT373" s="231" t="s">
        <v>225</v>
      </c>
      <c r="AU373" s="231" t="s">
        <v>86</v>
      </c>
      <c r="AY373" s="17" t="s">
        <v>146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7" t="s">
        <v>84</v>
      </c>
      <c r="BK373" s="232">
        <f>ROUND(I373*H373,2)</f>
        <v>0</v>
      </c>
      <c r="BL373" s="17" t="s">
        <v>152</v>
      </c>
      <c r="BM373" s="231" t="s">
        <v>480</v>
      </c>
    </row>
    <row r="374" s="14" customFormat="1">
      <c r="A374" s="14"/>
      <c r="B374" s="244"/>
      <c r="C374" s="245"/>
      <c r="D374" s="235" t="s">
        <v>154</v>
      </c>
      <c r="E374" s="246" t="s">
        <v>1</v>
      </c>
      <c r="F374" s="247" t="s">
        <v>481</v>
      </c>
      <c r="G374" s="245"/>
      <c r="H374" s="248">
        <v>6.1479999999999997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4" t="s">
        <v>154</v>
      </c>
      <c r="AU374" s="254" t="s">
        <v>86</v>
      </c>
      <c r="AV374" s="14" t="s">
        <v>86</v>
      </c>
      <c r="AW374" s="14" t="s">
        <v>33</v>
      </c>
      <c r="AX374" s="14" t="s">
        <v>76</v>
      </c>
      <c r="AY374" s="254" t="s">
        <v>146</v>
      </c>
    </row>
    <row r="375" s="15" customFormat="1">
      <c r="A375" s="15"/>
      <c r="B375" s="255"/>
      <c r="C375" s="256"/>
      <c r="D375" s="235" t="s">
        <v>154</v>
      </c>
      <c r="E375" s="257" t="s">
        <v>1</v>
      </c>
      <c r="F375" s="258" t="s">
        <v>157</v>
      </c>
      <c r="G375" s="256"/>
      <c r="H375" s="259">
        <v>6.1479999999999997</v>
      </c>
      <c r="I375" s="260"/>
      <c r="J375" s="256"/>
      <c r="K375" s="256"/>
      <c r="L375" s="261"/>
      <c r="M375" s="262"/>
      <c r="N375" s="263"/>
      <c r="O375" s="263"/>
      <c r="P375" s="263"/>
      <c r="Q375" s="263"/>
      <c r="R375" s="263"/>
      <c r="S375" s="263"/>
      <c r="T375" s="264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5" t="s">
        <v>154</v>
      </c>
      <c r="AU375" s="265" t="s">
        <v>86</v>
      </c>
      <c r="AV375" s="15" t="s">
        <v>152</v>
      </c>
      <c r="AW375" s="15" t="s">
        <v>33</v>
      </c>
      <c r="AX375" s="15" t="s">
        <v>84</v>
      </c>
      <c r="AY375" s="265" t="s">
        <v>146</v>
      </c>
    </row>
    <row r="376" s="2" customFormat="1" ht="37.8" customHeight="1">
      <c r="A376" s="38"/>
      <c r="B376" s="39"/>
      <c r="C376" s="219" t="s">
        <v>482</v>
      </c>
      <c r="D376" s="219" t="s">
        <v>148</v>
      </c>
      <c r="E376" s="220" t="s">
        <v>483</v>
      </c>
      <c r="F376" s="221" t="s">
        <v>484</v>
      </c>
      <c r="G376" s="222" t="s">
        <v>151</v>
      </c>
      <c r="H376" s="223">
        <v>4</v>
      </c>
      <c r="I376" s="224"/>
      <c r="J376" s="225">
        <f>ROUND(I376*H376,2)</f>
        <v>0</v>
      </c>
      <c r="K376" s="226"/>
      <c r="L376" s="44"/>
      <c r="M376" s="227" t="s">
        <v>1</v>
      </c>
      <c r="N376" s="228" t="s">
        <v>41</v>
      </c>
      <c r="O376" s="91"/>
      <c r="P376" s="229">
        <f>O376*H376</f>
        <v>0</v>
      </c>
      <c r="Q376" s="229">
        <v>0.078159999999999993</v>
      </c>
      <c r="R376" s="229">
        <f>Q376*H376</f>
        <v>0.31263999999999997</v>
      </c>
      <c r="S376" s="229">
        <v>0</v>
      </c>
      <c r="T376" s="230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1" t="s">
        <v>152</v>
      </c>
      <c r="AT376" s="231" t="s">
        <v>148</v>
      </c>
      <c r="AU376" s="231" t="s">
        <v>86</v>
      </c>
      <c r="AY376" s="17" t="s">
        <v>146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7" t="s">
        <v>84</v>
      </c>
      <c r="BK376" s="232">
        <f>ROUND(I376*H376,2)</f>
        <v>0</v>
      </c>
      <c r="BL376" s="17" t="s">
        <v>152</v>
      </c>
      <c r="BM376" s="231" t="s">
        <v>485</v>
      </c>
    </row>
    <row r="377" s="13" customFormat="1">
      <c r="A377" s="13"/>
      <c r="B377" s="233"/>
      <c r="C377" s="234"/>
      <c r="D377" s="235" t="s">
        <v>154</v>
      </c>
      <c r="E377" s="236" t="s">
        <v>1</v>
      </c>
      <c r="F377" s="237" t="s">
        <v>486</v>
      </c>
      <c r="G377" s="234"/>
      <c r="H377" s="236" t="s">
        <v>1</v>
      </c>
      <c r="I377" s="238"/>
      <c r="J377" s="234"/>
      <c r="K377" s="234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154</v>
      </c>
      <c r="AU377" s="243" t="s">
        <v>86</v>
      </c>
      <c r="AV377" s="13" t="s">
        <v>84</v>
      </c>
      <c r="AW377" s="13" t="s">
        <v>33</v>
      </c>
      <c r="AX377" s="13" t="s">
        <v>76</v>
      </c>
      <c r="AY377" s="243" t="s">
        <v>146</v>
      </c>
    </row>
    <row r="378" s="14" customFormat="1">
      <c r="A378" s="14"/>
      <c r="B378" s="244"/>
      <c r="C378" s="245"/>
      <c r="D378" s="235" t="s">
        <v>154</v>
      </c>
      <c r="E378" s="246" t="s">
        <v>1</v>
      </c>
      <c r="F378" s="247" t="s">
        <v>461</v>
      </c>
      <c r="G378" s="245"/>
      <c r="H378" s="248">
        <v>4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154</v>
      </c>
      <c r="AU378" s="254" t="s">
        <v>86</v>
      </c>
      <c r="AV378" s="14" t="s">
        <v>86</v>
      </c>
      <c r="AW378" s="14" t="s">
        <v>33</v>
      </c>
      <c r="AX378" s="14" t="s">
        <v>76</v>
      </c>
      <c r="AY378" s="254" t="s">
        <v>146</v>
      </c>
    </row>
    <row r="379" s="15" customFormat="1">
      <c r="A379" s="15"/>
      <c r="B379" s="255"/>
      <c r="C379" s="256"/>
      <c r="D379" s="235" t="s">
        <v>154</v>
      </c>
      <c r="E379" s="257" t="s">
        <v>1</v>
      </c>
      <c r="F379" s="258" t="s">
        <v>157</v>
      </c>
      <c r="G379" s="256"/>
      <c r="H379" s="259">
        <v>4</v>
      </c>
      <c r="I379" s="260"/>
      <c r="J379" s="256"/>
      <c r="K379" s="256"/>
      <c r="L379" s="261"/>
      <c r="M379" s="262"/>
      <c r="N379" s="263"/>
      <c r="O379" s="263"/>
      <c r="P379" s="263"/>
      <c r="Q379" s="263"/>
      <c r="R379" s="263"/>
      <c r="S379" s="263"/>
      <c r="T379" s="264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5" t="s">
        <v>154</v>
      </c>
      <c r="AU379" s="265" t="s">
        <v>86</v>
      </c>
      <c r="AV379" s="15" t="s">
        <v>152</v>
      </c>
      <c r="AW379" s="15" t="s">
        <v>33</v>
      </c>
      <c r="AX379" s="15" t="s">
        <v>84</v>
      </c>
      <c r="AY379" s="265" t="s">
        <v>146</v>
      </c>
    </row>
    <row r="380" s="2" customFormat="1" ht="37.8" customHeight="1">
      <c r="A380" s="38"/>
      <c r="B380" s="39"/>
      <c r="C380" s="219" t="s">
        <v>487</v>
      </c>
      <c r="D380" s="219" t="s">
        <v>148</v>
      </c>
      <c r="E380" s="220" t="s">
        <v>488</v>
      </c>
      <c r="F380" s="221" t="s">
        <v>489</v>
      </c>
      <c r="G380" s="222" t="s">
        <v>151</v>
      </c>
      <c r="H380" s="223">
        <v>4</v>
      </c>
      <c r="I380" s="224"/>
      <c r="J380" s="225">
        <f>ROUND(I380*H380,2)</f>
        <v>0</v>
      </c>
      <c r="K380" s="226"/>
      <c r="L380" s="44"/>
      <c r="M380" s="227" t="s">
        <v>1</v>
      </c>
      <c r="N380" s="228" t="s">
        <v>41</v>
      </c>
      <c r="O380" s="91"/>
      <c r="P380" s="229">
        <f>O380*H380</f>
        <v>0</v>
      </c>
      <c r="Q380" s="229">
        <v>0</v>
      </c>
      <c r="R380" s="229">
        <f>Q380*H380</f>
        <v>0</v>
      </c>
      <c r="S380" s="229">
        <v>0</v>
      </c>
      <c r="T380" s="230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1" t="s">
        <v>152</v>
      </c>
      <c r="AT380" s="231" t="s">
        <v>148</v>
      </c>
      <c r="AU380" s="231" t="s">
        <v>86</v>
      </c>
      <c r="AY380" s="17" t="s">
        <v>146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7" t="s">
        <v>84</v>
      </c>
      <c r="BK380" s="232">
        <f>ROUND(I380*H380,2)</f>
        <v>0</v>
      </c>
      <c r="BL380" s="17" t="s">
        <v>152</v>
      </c>
      <c r="BM380" s="231" t="s">
        <v>490</v>
      </c>
    </row>
    <row r="381" s="14" customFormat="1">
      <c r="A381" s="14"/>
      <c r="B381" s="244"/>
      <c r="C381" s="245"/>
      <c r="D381" s="235" t="s">
        <v>154</v>
      </c>
      <c r="E381" s="246" t="s">
        <v>1</v>
      </c>
      <c r="F381" s="247" t="s">
        <v>152</v>
      </c>
      <c r="G381" s="245"/>
      <c r="H381" s="248">
        <v>4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154</v>
      </c>
      <c r="AU381" s="254" t="s">
        <v>86</v>
      </c>
      <c r="AV381" s="14" t="s">
        <v>86</v>
      </c>
      <c r="AW381" s="14" t="s">
        <v>33</v>
      </c>
      <c r="AX381" s="14" t="s">
        <v>76</v>
      </c>
      <c r="AY381" s="254" t="s">
        <v>146</v>
      </c>
    </row>
    <row r="382" s="15" customFormat="1">
      <c r="A382" s="15"/>
      <c r="B382" s="255"/>
      <c r="C382" s="256"/>
      <c r="D382" s="235" t="s">
        <v>154</v>
      </c>
      <c r="E382" s="257" t="s">
        <v>1</v>
      </c>
      <c r="F382" s="258" t="s">
        <v>157</v>
      </c>
      <c r="G382" s="256"/>
      <c r="H382" s="259">
        <v>4</v>
      </c>
      <c r="I382" s="260"/>
      <c r="J382" s="256"/>
      <c r="K382" s="256"/>
      <c r="L382" s="261"/>
      <c r="M382" s="262"/>
      <c r="N382" s="263"/>
      <c r="O382" s="263"/>
      <c r="P382" s="263"/>
      <c r="Q382" s="263"/>
      <c r="R382" s="263"/>
      <c r="S382" s="263"/>
      <c r="T382" s="264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5" t="s">
        <v>154</v>
      </c>
      <c r="AU382" s="265" t="s">
        <v>86</v>
      </c>
      <c r="AV382" s="15" t="s">
        <v>152</v>
      </c>
      <c r="AW382" s="15" t="s">
        <v>33</v>
      </c>
      <c r="AX382" s="15" t="s">
        <v>84</v>
      </c>
      <c r="AY382" s="265" t="s">
        <v>146</v>
      </c>
    </row>
    <row r="383" s="2" customFormat="1" ht="37.8" customHeight="1">
      <c r="A383" s="38"/>
      <c r="B383" s="39"/>
      <c r="C383" s="219" t="s">
        <v>491</v>
      </c>
      <c r="D383" s="219" t="s">
        <v>148</v>
      </c>
      <c r="E383" s="220" t="s">
        <v>492</v>
      </c>
      <c r="F383" s="221" t="s">
        <v>493</v>
      </c>
      <c r="G383" s="222" t="s">
        <v>151</v>
      </c>
      <c r="H383" s="223">
        <v>4</v>
      </c>
      <c r="I383" s="224"/>
      <c r="J383" s="225">
        <f>ROUND(I383*H383,2)</f>
        <v>0</v>
      </c>
      <c r="K383" s="226"/>
      <c r="L383" s="44"/>
      <c r="M383" s="227" t="s">
        <v>1</v>
      </c>
      <c r="N383" s="228" t="s">
        <v>41</v>
      </c>
      <c r="O383" s="91"/>
      <c r="P383" s="229">
        <f>O383*H383</f>
        <v>0</v>
      </c>
      <c r="Q383" s="229">
        <v>0</v>
      </c>
      <c r="R383" s="229">
        <f>Q383*H383</f>
        <v>0</v>
      </c>
      <c r="S383" s="229">
        <v>0</v>
      </c>
      <c r="T383" s="230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1" t="s">
        <v>152</v>
      </c>
      <c r="AT383" s="231" t="s">
        <v>148</v>
      </c>
      <c r="AU383" s="231" t="s">
        <v>86</v>
      </c>
      <c r="AY383" s="17" t="s">
        <v>146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7" t="s">
        <v>84</v>
      </c>
      <c r="BK383" s="232">
        <f>ROUND(I383*H383,2)</f>
        <v>0</v>
      </c>
      <c r="BL383" s="17" t="s">
        <v>152</v>
      </c>
      <c r="BM383" s="231" t="s">
        <v>494</v>
      </c>
    </row>
    <row r="384" s="13" customFormat="1">
      <c r="A384" s="13"/>
      <c r="B384" s="233"/>
      <c r="C384" s="234"/>
      <c r="D384" s="235" t="s">
        <v>154</v>
      </c>
      <c r="E384" s="236" t="s">
        <v>1</v>
      </c>
      <c r="F384" s="237" t="s">
        <v>486</v>
      </c>
      <c r="G384" s="234"/>
      <c r="H384" s="236" t="s">
        <v>1</v>
      </c>
      <c r="I384" s="238"/>
      <c r="J384" s="234"/>
      <c r="K384" s="234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154</v>
      </c>
      <c r="AU384" s="243" t="s">
        <v>86</v>
      </c>
      <c r="AV384" s="13" t="s">
        <v>84</v>
      </c>
      <c r="AW384" s="13" t="s">
        <v>33</v>
      </c>
      <c r="AX384" s="13" t="s">
        <v>76</v>
      </c>
      <c r="AY384" s="243" t="s">
        <v>146</v>
      </c>
    </row>
    <row r="385" s="14" customFormat="1">
      <c r="A385" s="14"/>
      <c r="B385" s="244"/>
      <c r="C385" s="245"/>
      <c r="D385" s="235" t="s">
        <v>154</v>
      </c>
      <c r="E385" s="246" t="s">
        <v>1</v>
      </c>
      <c r="F385" s="247" t="s">
        <v>461</v>
      </c>
      <c r="G385" s="245"/>
      <c r="H385" s="248">
        <v>4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154</v>
      </c>
      <c r="AU385" s="254" t="s">
        <v>86</v>
      </c>
      <c r="AV385" s="14" t="s">
        <v>86</v>
      </c>
      <c r="AW385" s="14" t="s">
        <v>33</v>
      </c>
      <c r="AX385" s="14" t="s">
        <v>76</v>
      </c>
      <c r="AY385" s="254" t="s">
        <v>146</v>
      </c>
    </row>
    <row r="386" s="15" customFormat="1">
      <c r="A386" s="15"/>
      <c r="B386" s="255"/>
      <c r="C386" s="256"/>
      <c r="D386" s="235" t="s">
        <v>154</v>
      </c>
      <c r="E386" s="257" t="s">
        <v>1</v>
      </c>
      <c r="F386" s="258" t="s">
        <v>157</v>
      </c>
      <c r="G386" s="256"/>
      <c r="H386" s="259">
        <v>4</v>
      </c>
      <c r="I386" s="260"/>
      <c r="J386" s="256"/>
      <c r="K386" s="256"/>
      <c r="L386" s="261"/>
      <c r="M386" s="262"/>
      <c r="N386" s="263"/>
      <c r="O386" s="263"/>
      <c r="P386" s="263"/>
      <c r="Q386" s="263"/>
      <c r="R386" s="263"/>
      <c r="S386" s="263"/>
      <c r="T386" s="264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5" t="s">
        <v>154</v>
      </c>
      <c r="AU386" s="265" t="s">
        <v>86</v>
      </c>
      <c r="AV386" s="15" t="s">
        <v>152</v>
      </c>
      <c r="AW386" s="15" t="s">
        <v>33</v>
      </c>
      <c r="AX386" s="15" t="s">
        <v>84</v>
      </c>
      <c r="AY386" s="265" t="s">
        <v>146</v>
      </c>
    </row>
    <row r="387" s="2" customFormat="1" ht="37.8" customHeight="1">
      <c r="A387" s="38"/>
      <c r="B387" s="39"/>
      <c r="C387" s="219" t="s">
        <v>495</v>
      </c>
      <c r="D387" s="219" t="s">
        <v>148</v>
      </c>
      <c r="E387" s="220" t="s">
        <v>496</v>
      </c>
      <c r="F387" s="221" t="s">
        <v>497</v>
      </c>
      <c r="G387" s="222" t="s">
        <v>151</v>
      </c>
      <c r="H387" s="223">
        <v>4</v>
      </c>
      <c r="I387" s="224"/>
      <c r="J387" s="225">
        <f>ROUND(I387*H387,2)</f>
        <v>0</v>
      </c>
      <c r="K387" s="226"/>
      <c r="L387" s="44"/>
      <c r="M387" s="227" t="s">
        <v>1</v>
      </c>
      <c r="N387" s="228" t="s">
        <v>41</v>
      </c>
      <c r="O387" s="91"/>
      <c r="P387" s="229">
        <f>O387*H387</f>
        <v>0</v>
      </c>
      <c r="Q387" s="229">
        <v>0</v>
      </c>
      <c r="R387" s="229">
        <f>Q387*H387</f>
        <v>0</v>
      </c>
      <c r="S387" s="229">
        <v>0</v>
      </c>
      <c r="T387" s="230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1" t="s">
        <v>152</v>
      </c>
      <c r="AT387" s="231" t="s">
        <v>148</v>
      </c>
      <c r="AU387" s="231" t="s">
        <v>86</v>
      </c>
      <c r="AY387" s="17" t="s">
        <v>146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7" t="s">
        <v>84</v>
      </c>
      <c r="BK387" s="232">
        <f>ROUND(I387*H387,2)</f>
        <v>0</v>
      </c>
      <c r="BL387" s="17" t="s">
        <v>152</v>
      </c>
      <c r="BM387" s="231" t="s">
        <v>498</v>
      </c>
    </row>
    <row r="388" s="14" customFormat="1">
      <c r="A388" s="14"/>
      <c r="B388" s="244"/>
      <c r="C388" s="245"/>
      <c r="D388" s="235" t="s">
        <v>154</v>
      </c>
      <c r="E388" s="246" t="s">
        <v>1</v>
      </c>
      <c r="F388" s="247" t="s">
        <v>152</v>
      </c>
      <c r="G388" s="245"/>
      <c r="H388" s="248">
        <v>4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154</v>
      </c>
      <c r="AU388" s="254" t="s">
        <v>86</v>
      </c>
      <c r="AV388" s="14" t="s">
        <v>86</v>
      </c>
      <c r="AW388" s="14" t="s">
        <v>33</v>
      </c>
      <c r="AX388" s="14" t="s">
        <v>76</v>
      </c>
      <c r="AY388" s="254" t="s">
        <v>146</v>
      </c>
    </row>
    <row r="389" s="15" customFormat="1">
      <c r="A389" s="15"/>
      <c r="B389" s="255"/>
      <c r="C389" s="256"/>
      <c r="D389" s="235" t="s">
        <v>154</v>
      </c>
      <c r="E389" s="257" t="s">
        <v>1</v>
      </c>
      <c r="F389" s="258" t="s">
        <v>157</v>
      </c>
      <c r="G389" s="256"/>
      <c r="H389" s="259">
        <v>4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5" t="s">
        <v>154</v>
      </c>
      <c r="AU389" s="265" t="s">
        <v>86</v>
      </c>
      <c r="AV389" s="15" t="s">
        <v>152</v>
      </c>
      <c r="AW389" s="15" t="s">
        <v>33</v>
      </c>
      <c r="AX389" s="15" t="s">
        <v>84</v>
      </c>
      <c r="AY389" s="265" t="s">
        <v>146</v>
      </c>
    </row>
    <row r="390" s="12" customFormat="1" ht="22.8" customHeight="1">
      <c r="A390" s="12"/>
      <c r="B390" s="203"/>
      <c r="C390" s="204"/>
      <c r="D390" s="205" t="s">
        <v>75</v>
      </c>
      <c r="E390" s="217" t="s">
        <v>499</v>
      </c>
      <c r="F390" s="217" t="s">
        <v>500</v>
      </c>
      <c r="G390" s="204"/>
      <c r="H390" s="204"/>
      <c r="I390" s="207"/>
      <c r="J390" s="218">
        <f>BK390</f>
        <v>0</v>
      </c>
      <c r="K390" s="204"/>
      <c r="L390" s="209"/>
      <c r="M390" s="210"/>
      <c r="N390" s="211"/>
      <c r="O390" s="211"/>
      <c r="P390" s="212">
        <f>SUM(P391:P406)</f>
        <v>0</v>
      </c>
      <c r="Q390" s="211"/>
      <c r="R390" s="212">
        <f>SUM(R391:R406)</f>
        <v>0</v>
      </c>
      <c r="S390" s="211"/>
      <c r="T390" s="213">
        <f>SUM(T391:T406)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14" t="s">
        <v>84</v>
      </c>
      <c r="AT390" s="215" t="s">
        <v>75</v>
      </c>
      <c r="AU390" s="215" t="s">
        <v>84</v>
      </c>
      <c r="AY390" s="214" t="s">
        <v>146</v>
      </c>
      <c r="BK390" s="216">
        <f>SUM(BK391:BK406)</f>
        <v>0</v>
      </c>
    </row>
    <row r="391" s="2" customFormat="1" ht="44.25" customHeight="1">
      <c r="A391" s="38"/>
      <c r="B391" s="39"/>
      <c r="C391" s="219" t="s">
        <v>501</v>
      </c>
      <c r="D391" s="219" t="s">
        <v>148</v>
      </c>
      <c r="E391" s="220" t="s">
        <v>502</v>
      </c>
      <c r="F391" s="221" t="s">
        <v>214</v>
      </c>
      <c r="G391" s="222" t="s">
        <v>188</v>
      </c>
      <c r="H391" s="223">
        <v>27.699999999999999</v>
      </c>
      <c r="I391" s="224"/>
      <c r="J391" s="225">
        <f>ROUND(I391*H391,2)</f>
        <v>0</v>
      </c>
      <c r="K391" s="226"/>
      <c r="L391" s="44"/>
      <c r="M391" s="227" t="s">
        <v>1</v>
      </c>
      <c r="N391" s="228" t="s">
        <v>41</v>
      </c>
      <c r="O391" s="91"/>
      <c r="P391" s="229">
        <f>O391*H391</f>
        <v>0</v>
      </c>
      <c r="Q391" s="229">
        <v>0</v>
      </c>
      <c r="R391" s="229">
        <f>Q391*H391</f>
        <v>0</v>
      </c>
      <c r="S391" s="229">
        <v>0</v>
      </c>
      <c r="T391" s="230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1" t="s">
        <v>152</v>
      </c>
      <c r="AT391" s="231" t="s">
        <v>148</v>
      </c>
      <c r="AU391" s="231" t="s">
        <v>86</v>
      </c>
      <c r="AY391" s="17" t="s">
        <v>146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7" t="s">
        <v>84</v>
      </c>
      <c r="BK391" s="232">
        <f>ROUND(I391*H391,2)</f>
        <v>0</v>
      </c>
      <c r="BL391" s="17" t="s">
        <v>152</v>
      </c>
      <c r="BM391" s="231" t="s">
        <v>503</v>
      </c>
    </row>
    <row r="392" s="2" customFormat="1">
      <c r="A392" s="38"/>
      <c r="B392" s="39"/>
      <c r="C392" s="40"/>
      <c r="D392" s="235" t="s">
        <v>198</v>
      </c>
      <c r="E392" s="40"/>
      <c r="F392" s="266" t="s">
        <v>504</v>
      </c>
      <c r="G392" s="40"/>
      <c r="H392" s="40"/>
      <c r="I392" s="267"/>
      <c r="J392" s="40"/>
      <c r="K392" s="40"/>
      <c r="L392" s="44"/>
      <c r="M392" s="268"/>
      <c r="N392" s="269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198</v>
      </c>
      <c r="AU392" s="17" t="s">
        <v>86</v>
      </c>
    </row>
    <row r="393" s="14" customFormat="1">
      <c r="A393" s="14"/>
      <c r="B393" s="244"/>
      <c r="C393" s="245"/>
      <c r="D393" s="235" t="s">
        <v>154</v>
      </c>
      <c r="E393" s="246" t="s">
        <v>1</v>
      </c>
      <c r="F393" s="247" t="s">
        <v>193</v>
      </c>
      <c r="G393" s="245"/>
      <c r="H393" s="248">
        <v>27.699999999999999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4" t="s">
        <v>154</v>
      </c>
      <c r="AU393" s="254" t="s">
        <v>86</v>
      </c>
      <c r="AV393" s="14" t="s">
        <v>86</v>
      </c>
      <c r="AW393" s="14" t="s">
        <v>33</v>
      </c>
      <c r="AX393" s="14" t="s">
        <v>76</v>
      </c>
      <c r="AY393" s="254" t="s">
        <v>146</v>
      </c>
    </row>
    <row r="394" s="15" customFormat="1">
      <c r="A394" s="15"/>
      <c r="B394" s="255"/>
      <c r="C394" s="256"/>
      <c r="D394" s="235" t="s">
        <v>154</v>
      </c>
      <c r="E394" s="257" t="s">
        <v>1</v>
      </c>
      <c r="F394" s="258" t="s">
        <v>157</v>
      </c>
      <c r="G394" s="256"/>
      <c r="H394" s="259">
        <v>27.699999999999999</v>
      </c>
      <c r="I394" s="260"/>
      <c r="J394" s="256"/>
      <c r="K394" s="256"/>
      <c r="L394" s="261"/>
      <c r="M394" s="262"/>
      <c r="N394" s="263"/>
      <c r="O394" s="263"/>
      <c r="P394" s="263"/>
      <c r="Q394" s="263"/>
      <c r="R394" s="263"/>
      <c r="S394" s="263"/>
      <c r="T394" s="264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5" t="s">
        <v>154</v>
      </c>
      <c r="AU394" s="265" t="s">
        <v>86</v>
      </c>
      <c r="AV394" s="15" t="s">
        <v>152</v>
      </c>
      <c r="AW394" s="15" t="s">
        <v>33</v>
      </c>
      <c r="AX394" s="15" t="s">
        <v>84</v>
      </c>
      <c r="AY394" s="265" t="s">
        <v>146</v>
      </c>
    </row>
    <row r="395" s="2" customFormat="1" ht="33" customHeight="1">
      <c r="A395" s="38"/>
      <c r="B395" s="39"/>
      <c r="C395" s="219" t="s">
        <v>505</v>
      </c>
      <c r="D395" s="219" t="s">
        <v>148</v>
      </c>
      <c r="E395" s="220" t="s">
        <v>506</v>
      </c>
      <c r="F395" s="221" t="s">
        <v>507</v>
      </c>
      <c r="G395" s="222" t="s">
        <v>188</v>
      </c>
      <c r="H395" s="223">
        <v>27.699999999999999</v>
      </c>
      <c r="I395" s="224"/>
      <c r="J395" s="225">
        <f>ROUND(I395*H395,2)</f>
        <v>0</v>
      </c>
      <c r="K395" s="226"/>
      <c r="L395" s="44"/>
      <c r="M395" s="227" t="s">
        <v>1</v>
      </c>
      <c r="N395" s="228" t="s">
        <v>41</v>
      </c>
      <c r="O395" s="91"/>
      <c r="P395" s="229">
        <f>O395*H395</f>
        <v>0</v>
      </c>
      <c r="Q395" s="229">
        <v>0</v>
      </c>
      <c r="R395" s="229">
        <f>Q395*H395</f>
        <v>0</v>
      </c>
      <c r="S395" s="229">
        <v>0</v>
      </c>
      <c r="T395" s="230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1" t="s">
        <v>152</v>
      </c>
      <c r="AT395" s="231" t="s">
        <v>148</v>
      </c>
      <c r="AU395" s="231" t="s">
        <v>86</v>
      </c>
      <c r="AY395" s="17" t="s">
        <v>146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17" t="s">
        <v>84</v>
      </c>
      <c r="BK395" s="232">
        <f>ROUND(I395*H395,2)</f>
        <v>0</v>
      </c>
      <c r="BL395" s="17" t="s">
        <v>152</v>
      </c>
      <c r="BM395" s="231" t="s">
        <v>508</v>
      </c>
    </row>
    <row r="396" s="14" customFormat="1">
      <c r="A396" s="14"/>
      <c r="B396" s="244"/>
      <c r="C396" s="245"/>
      <c r="D396" s="235" t="s">
        <v>154</v>
      </c>
      <c r="E396" s="246" t="s">
        <v>1</v>
      </c>
      <c r="F396" s="247" t="s">
        <v>509</v>
      </c>
      <c r="G396" s="245"/>
      <c r="H396" s="248">
        <v>27.699999999999999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4" t="s">
        <v>154</v>
      </c>
      <c r="AU396" s="254" t="s">
        <v>86</v>
      </c>
      <c r="AV396" s="14" t="s">
        <v>86</v>
      </c>
      <c r="AW396" s="14" t="s">
        <v>33</v>
      </c>
      <c r="AX396" s="14" t="s">
        <v>76</v>
      </c>
      <c r="AY396" s="254" t="s">
        <v>146</v>
      </c>
    </row>
    <row r="397" s="15" customFormat="1">
      <c r="A397" s="15"/>
      <c r="B397" s="255"/>
      <c r="C397" s="256"/>
      <c r="D397" s="235" t="s">
        <v>154</v>
      </c>
      <c r="E397" s="257" t="s">
        <v>1</v>
      </c>
      <c r="F397" s="258" t="s">
        <v>157</v>
      </c>
      <c r="G397" s="256"/>
      <c r="H397" s="259">
        <v>27.699999999999999</v>
      </c>
      <c r="I397" s="260"/>
      <c r="J397" s="256"/>
      <c r="K397" s="256"/>
      <c r="L397" s="261"/>
      <c r="M397" s="262"/>
      <c r="N397" s="263"/>
      <c r="O397" s="263"/>
      <c r="P397" s="263"/>
      <c r="Q397" s="263"/>
      <c r="R397" s="263"/>
      <c r="S397" s="263"/>
      <c r="T397" s="264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5" t="s">
        <v>154</v>
      </c>
      <c r="AU397" s="265" t="s">
        <v>86</v>
      </c>
      <c r="AV397" s="15" t="s">
        <v>152</v>
      </c>
      <c r="AW397" s="15" t="s">
        <v>33</v>
      </c>
      <c r="AX397" s="15" t="s">
        <v>84</v>
      </c>
      <c r="AY397" s="265" t="s">
        <v>146</v>
      </c>
    </row>
    <row r="398" s="2" customFormat="1" ht="44.25" customHeight="1">
      <c r="A398" s="38"/>
      <c r="B398" s="39"/>
      <c r="C398" s="219" t="s">
        <v>510</v>
      </c>
      <c r="D398" s="219" t="s">
        <v>148</v>
      </c>
      <c r="E398" s="220" t="s">
        <v>511</v>
      </c>
      <c r="F398" s="221" t="s">
        <v>512</v>
      </c>
      <c r="G398" s="222" t="s">
        <v>188</v>
      </c>
      <c r="H398" s="223">
        <v>1218.8</v>
      </c>
      <c r="I398" s="224"/>
      <c r="J398" s="225">
        <f>ROUND(I398*H398,2)</f>
        <v>0</v>
      </c>
      <c r="K398" s="226"/>
      <c r="L398" s="44"/>
      <c r="M398" s="227" t="s">
        <v>1</v>
      </c>
      <c r="N398" s="228" t="s">
        <v>41</v>
      </c>
      <c r="O398" s="91"/>
      <c r="P398" s="229">
        <f>O398*H398</f>
        <v>0</v>
      </c>
      <c r="Q398" s="229">
        <v>0</v>
      </c>
      <c r="R398" s="229">
        <f>Q398*H398</f>
        <v>0</v>
      </c>
      <c r="S398" s="229">
        <v>0</v>
      </c>
      <c r="T398" s="230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1" t="s">
        <v>152</v>
      </c>
      <c r="AT398" s="231" t="s">
        <v>148</v>
      </c>
      <c r="AU398" s="231" t="s">
        <v>86</v>
      </c>
      <c r="AY398" s="17" t="s">
        <v>146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17" t="s">
        <v>84</v>
      </c>
      <c r="BK398" s="232">
        <f>ROUND(I398*H398,2)</f>
        <v>0</v>
      </c>
      <c r="BL398" s="17" t="s">
        <v>152</v>
      </c>
      <c r="BM398" s="231" t="s">
        <v>513</v>
      </c>
    </row>
    <row r="399" s="2" customFormat="1">
      <c r="A399" s="38"/>
      <c r="B399" s="39"/>
      <c r="C399" s="40"/>
      <c r="D399" s="235" t="s">
        <v>198</v>
      </c>
      <c r="E399" s="40"/>
      <c r="F399" s="266" t="s">
        <v>514</v>
      </c>
      <c r="G399" s="40"/>
      <c r="H399" s="40"/>
      <c r="I399" s="267"/>
      <c r="J399" s="40"/>
      <c r="K399" s="40"/>
      <c r="L399" s="44"/>
      <c r="M399" s="268"/>
      <c r="N399" s="269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198</v>
      </c>
      <c r="AU399" s="17" t="s">
        <v>86</v>
      </c>
    </row>
    <row r="400" s="14" customFormat="1">
      <c r="A400" s="14"/>
      <c r="B400" s="244"/>
      <c r="C400" s="245"/>
      <c r="D400" s="235" t="s">
        <v>154</v>
      </c>
      <c r="E400" s="246" t="s">
        <v>1</v>
      </c>
      <c r="F400" s="247" t="s">
        <v>515</v>
      </c>
      <c r="G400" s="245"/>
      <c r="H400" s="248">
        <v>1218.8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154</v>
      </c>
      <c r="AU400" s="254" t="s">
        <v>86</v>
      </c>
      <c r="AV400" s="14" t="s">
        <v>86</v>
      </c>
      <c r="AW400" s="14" t="s">
        <v>33</v>
      </c>
      <c r="AX400" s="14" t="s">
        <v>84</v>
      </c>
      <c r="AY400" s="254" t="s">
        <v>146</v>
      </c>
    </row>
    <row r="401" s="2" customFormat="1" ht="24.15" customHeight="1">
      <c r="A401" s="38"/>
      <c r="B401" s="39"/>
      <c r="C401" s="219" t="s">
        <v>516</v>
      </c>
      <c r="D401" s="219" t="s">
        <v>148</v>
      </c>
      <c r="E401" s="220" t="s">
        <v>517</v>
      </c>
      <c r="F401" s="221" t="s">
        <v>518</v>
      </c>
      <c r="G401" s="222" t="s">
        <v>188</v>
      </c>
      <c r="H401" s="223">
        <v>27.699999999999999</v>
      </c>
      <c r="I401" s="224"/>
      <c r="J401" s="225">
        <f>ROUND(I401*H401,2)</f>
        <v>0</v>
      </c>
      <c r="K401" s="226"/>
      <c r="L401" s="44"/>
      <c r="M401" s="227" t="s">
        <v>1</v>
      </c>
      <c r="N401" s="228" t="s">
        <v>41</v>
      </c>
      <c r="O401" s="91"/>
      <c r="P401" s="229">
        <f>O401*H401</f>
        <v>0</v>
      </c>
      <c r="Q401" s="229">
        <v>0</v>
      </c>
      <c r="R401" s="229">
        <f>Q401*H401</f>
        <v>0</v>
      </c>
      <c r="S401" s="229">
        <v>0</v>
      </c>
      <c r="T401" s="230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1" t="s">
        <v>152</v>
      </c>
      <c r="AT401" s="231" t="s">
        <v>148</v>
      </c>
      <c r="AU401" s="231" t="s">
        <v>86</v>
      </c>
      <c r="AY401" s="17" t="s">
        <v>146</v>
      </c>
      <c r="BE401" s="232">
        <f>IF(N401="základní",J401,0)</f>
        <v>0</v>
      </c>
      <c r="BF401" s="232">
        <f>IF(N401="snížená",J401,0)</f>
        <v>0</v>
      </c>
      <c r="BG401" s="232">
        <f>IF(N401="zákl. přenesená",J401,0)</f>
        <v>0</v>
      </c>
      <c r="BH401" s="232">
        <f>IF(N401="sníž. přenesená",J401,0)</f>
        <v>0</v>
      </c>
      <c r="BI401" s="232">
        <f>IF(N401="nulová",J401,0)</f>
        <v>0</v>
      </c>
      <c r="BJ401" s="17" t="s">
        <v>84</v>
      </c>
      <c r="BK401" s="232">
        <f>ROUND(I401*H401,2)</f>
        <v>0</v>
      </c>
      <c r="BL401" s="17" t="s">
        <v>152</v>
      </c>
      <c r="BM401" s="231" t="s">
        <v>519</v>
      </c>
    </row>
    <row r="402" s="14" customFormat="1">
      <c r="A402" s="14"/>
      <c r="B402" s="244"/>
      <c r="C402" s="245"/>
      <c r="D402" s="235" t="s">
        <v>154</v>
      </c>
      <c r="E402" s="246" t="s">
        <v>1</v>
      </c>
      <c r="F402" s="247" t="s">
        <v>509</v>
      </c>
      <c r="G402" s="245"/>
      <c r="H402" s="248">
        <v>27.699999999999999</v>
      </c>
      <c r="I402" s="249"/>
      <c r="J402" s="245"/>
      <c r="K402" s="245"/>
      <c r="L402" s="250"/>
      <c r="M402" s="251"/>
      <c r="N402" s="252"/>
      <c r="O402" s="252"/>
      <c r="P402" s="252"/>
      <c r="Q402" s="252"/>
      <c r="R402" s="252"/>
      <c r="S402" s="252"/>
      <c r="T402" s="25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4" t="s">
        <v>154</v>
      </c>
      <c r="AU402" s="254" t="s">
        <v>86</v>
      </c>
      <c r="AV402" s="14" t="s">
        <v>86</v>
      </c>
      <c r="AW402" s="14" t="s">
        <v>33</v>
      </c>
      <c r="AX402" s="14" t="s">
        <v>76</v>
      </c>
      <c r="AY402" s="254" t="s">
        <v>146</v>
      </c>
    </row>
    <row r="403" s="15" customFormat="1">
      <c r="A403" s="15"/>
      <c r="B403" s="255"/>
      <c r="C403" s="256"/>
      <c r="D403" s="235" t="s">
        <v>154</v>
      </c>
      <c r="E403" s="257" t="s">
        <v>1</v>
      </c>
      <c r="F403" s="258" t="s">
        <v>157</v>
      </c>
      <c r="G403" s="256"/>
      <c r="H403" s="259">
        <v>27.699999999999999</v>
      </c>
      <c r="I403" s="260"/>
      <c r="J403" s="256"/>
      <c r="K403" s="256"/>
      <c r="L403" s="261"/>
      <c r="M403" s="262"/>
      <c r="N403" s="263"/>
      <c r="O403" s="263"/>
      <c r="P403" s="263"/>
      <c r="Q403" s="263"/>
      <c r="R403" s="263"/>
      <c r="S403" s="263"/>
      <c r="T403" s="264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5" t="s">
        <v>154</v>
      </c>
      <c r="AU403" s="265" t="s">
        <v>86</v>
      </c>
      <c r="AV403" s="15" t="s">
        <v>152</v>
      </c>
      <c r="AW403" s="15" t="s">
        <v>33</v>
      </c>
      <c r="AX403" s="15" t="s">
        <v>84</v>
      </c>
      <c r="AY403" s="265" t="s">
        <v>146</v>
      </c>
    </row>
    <row r="404" s="2" customFormat="1" ht="24.15" customHeight="1">
      <c r="A404" s="38"/>
      <c r="B404" s="39"/>
      <c r="C404" s="219" t="s">
        <v>520</v>
      </c>
      <c r="D404" s="219" t="s">
        <v>148</v>
      </c>
      <c r="E404" s="220" t="s">
        <v>521</v>
      </c>
      <c r="F404" s="221" t="s">
        <v>522</v>
      </c>
      <c r="G404" s="222" t="s">
        <v>265</v>
      </c>
      <c r="H404" s="223">
        <v>11</v>
      </c>
      <c r="I404" s="224"/>
      <c r="J404" s="225">
        <f>ROUND(I404*H404,2)</f>
        <v>0</v>
      </c>
      <c r="K404" s="226"/>
      <c r="L404" s="44"/>
      <c r="M404" s="227" t="s">
        <v>1</v>
      </c>
      <c r="N404" s="228" t="s">
        <v>41</v>
      </c>
      <c r="O404" s="91"/>
      <c r="P404" s="229">
        <f>O404*H404</f>
        <v>0</v>
      </c>
      <c r="Q404" s="229">
        <v>0</v>
      </c>
      <c r="R404" s="229">
        <f>Q404*H404</f>
        <v>0</v>
      </c>
      <c r="S404" s="229">
        <v>0</v>
      </c>
      <c r="T404" s="230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1" t="s">
        <v>152</v>
      </c>
      <c r="AT404" s="231" t="s">
        <v>148</v>
      </c>
      <c r="AU404" s="231" t="s">
        <v>86</v>
      </c>
      <c r="AY404" s="17" t="s">
        <v>146</v>
      </c>
      <c r="BE404" s="232">
        <f>IF(N404="základní",J404,0)</f>
        <v>0</v>
      </c>
      <c r="BF404" s="232">
        <f>IF(N404="snížená",J404,0)</f>
        <v>0</v>
      </c>
      <c r="BG404" s="232">
        <f>IF(N404="zákl. přenesená",J404,0)</f>
        <v>0</v>
      </c>
      <c r="BH404" s="232">
        <f>IF(N404="sníž. přenesená",J404,0)</f>
        <v>0</v>
      </c>
      <c r="BI404" s="232">
        <f>IF(N404="nulová",J404,0)</f>
        <v>0</v>
      </c>
      <c r="BJ404" s="17" t="s">
        <v>84</v>
      </c>
      <c r="BK404" s="232">
        <f>ROUND(I404*H404,2)</f>
        <v>0</v>
      </c>
      <c r="BL404" s="17" t="s">
        <v>152</v>
      </c>
      <c r="BM404" s="231" t="s">
        <v>523</v>
      </c>
    </row>
    <row r="405" s="14" customFormat="1">
      <c r="A405" s="14"/>
      <c r="B405" s="244"/>
      <c r="C405" s="245"/>
      <c r="D405" s="235" t="s">
        <v>154</v>
      </c>
      <c r="E405" s="246" t="s">
        <v>1</v>
      </c>
      <c r="F405" s="247" t="s">
        <v>524</v>
      </c>
      <c r="G405" s="245"/>
      <c r="H405" s="248">
        <v>11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154</v>
      </c>
      <c r="AU405" s="254" t="s">
        <v>86</v>
      </c>
      <c r="AV405" s="14" t="s">
        <v>86</v>
      </c>
      <c r="AW405" s="14" t="s">
        <v>33</v>
      </c>
      <c r="AX405" s="14" t="s">
        <v>76</v>
      </c>
      <c r="AY405" s="254" t="s">
        <v>146</v>
      </c>
    </row>
    <row r="406" s="15" customFormat="1">
      <c r="A406" s="15"/>
      <c r="B406" s="255"/>
      <c r="C406" s="256"/>
      <c r="D406" s="235" t="s">
        <v>154</v>
      </c>
      <c r="E406" s="257" t="s">
        <v>1</v>
      </c>
      <c r="F406" s="258" t="s">
        <v>157</v>
      </c>
      <c r="G406" s="256"/>
      <c r="H406" s="259">
        <v>11</v>
      </c>
      <c r="I406" s="260"/>
      <c r="J406" s="256"/>
      <c r="K406" s="256"/>
      <c r="L406" s="261"/>
      <c r="M406" s="262"/>
      <c r="N406" s="263"/>
      <c r="O406" s="263"/>
      <c r="P406" s="263"/>
      <c r="Q406" s="263"/>
      <c r="R406" s="263"/>
      <c r="S406" s="263"/>
      <c r="T406" s="264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5" t="s">
        <v>154</v>
      </c>
      <c r="AU406" s="265" t="s">
        <v>86</v>
      </c>
      <c r="AV406" s="15" t="s">
        <v>152</v>
      </c>
      <c r="AW406" s="15" t="s">
        <v>33</v>
      </c>
      <c r="AX406" s="15" t="s">
        <v>84</v>
      </c>
      <c r="AY406" s="265" t="s">
        <v>146</v>
      </c>
    </row>
    <row r="407" s="12" customFormat="1" ht="22.8" customHeight="1">
      <c r="A407" s="12"/>
      <c r="B407" s="203"/>
      <c r="C407" s="204"/>
      <c r="D407" s="205" t="s">
        <v>75</v>
      </c>
      <c r="E407" s="217" t="s">
        <v>525</v>
      </c>
      <c r="F407" s="217" t="s">
        <v>526</v>
      </c>
      <c r="G407" s="204"/>
      <c r="H407" s="204"/>
      <c r="I407" s="207"/>
      <c r="J407" s="218">
        <f>BK407</f>
        <v>0</v>
      </c>
      <c r="K407" s="204"/>
      <c r="L407" s="209"/>
      <c r="M407" s="210"/>
      <c r="N407" s="211"/>
      <c r="O407" s="211"/>
      <c r="P407" s="212">
        <f>SUM(P408:P410)</f>
        <v>0</v>
      </c>
      <c r="Q407" s="211"/>
      <c r="R407" s="212">
        <f>SUM(R408:R410)</f>
        <v>0</v>
      </c>
      <c r="S407" s="211"/>
      <c r="T407" s="213">
        <f>SUM(T408:T410)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14" t="s">
        <v>84</v>
      </c>
      <c r="AT407" s="215" t="s">
        <v>75</v>
      </c>
      <c r="AU407" s="215" t="s">
        <v>84</v>
      </c>
      <c r="AY407" s="214" t="s">
        <v>146</v>
      </c>
      <c r="BK407" s="216">
        <f>SUM(BK408:BK410)</f>
        <v>0</v>
      </c>
    </row>
    <row r="408" s="2" customFormat="1" ht="44.25" customHeight="1">
      <c r="A408" s="38"/>
      <c r="B408" s="39"/>
      <c r="C408" s="219" t="s">
        <v>527</v>
      </c>
      <c r="D408" s="219" t="s">
        <v>148</v>
      </c>
      <c r="E408" s="220" t="s">
        <v>528</v>
      </c>
      <c r="F408" s="221" t="s">
        <v>529</v>
      </c>
      <c r="G408" s="222" t="s">
        <v>188</v>
      </c>
      <c r="H408" s="223">
        <v>282.56799999999998</v>
      </c>
      <c r="I408" s="224"/>
      <c r="J408" s="225">
        <f>ROUND(I408*H408,2)</f>
        <v>0</v>
      </c>
      <c r="K408" s="226"/>
      <c r="L408" s="44"/>
      <c r="M408" s="227" t="s">
        <v>1</v>
      </c>
      <c r="N408" s="228" t="s">
        <v>41</v>
      </c>
      <c r="O408" s="91"/>
      <c r="P408" s="229">
        <f>O408*H408</f>
        <v>0</v>
      </c>
      <c r="Q408" s="229">
        <v>0</v>
      </c>
      <c r="R408" s="229">
        <f>Q408*H408</f>
        <v>0</v>
      </c>
      <c r="S408" s="229">
        <v>0</v>
      </c>
      <c r="T408" s="230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1" t="s">
        <v>152</v>
      </c>
      <c r="AT408" s="231" t="s">
        <v>148</v>
      </c>
      <c r="AU408" s="231" t="s">
        <v>86</v>
      </c>
      <c r="AY408" s="17" t="s">
        <v>146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7" t="s">
        <v>84</v>
      </c>
      <c r="BK408" s="232">
        <f>ROUND(I408*H408,2)</f>
        <v>0</v>
      </c>
      <c r="BL408" s="17" t="s">
        <v>152</v>
      </c>
      <c r="BM408" s="231" t="s">
        <v>530</v>
      </c>
    </row>
    <row r="409" s="2" customFormat="1" ht="44.25" customHeight="1">
      <c r="A409" s="38"/>
      <c r="B409" s="39"/>
      <c r="C409" s="219" t="s">
        <v>531</v>
      </c>
      <c r="D409" s="219" t="s">
        <v>148</v>
      </c>
      <c r="E409" s="220" t="s">
        <v>532</v>
      </c>
      <c r="F409" s="221" t="s">
        <v>533</v>
      </c>
      <c r="G409" s="222" t="s">
        <v>188</v>
      </c>
      <c r="H409" s="223">
        <v>282.56799999999998</v>
      </c>
      <c r="I409" s="224"/>
      <c r="J409" s="225">
        <f>ROUND(I409*H409,2)</f>
        <v>0</v>
      </c>
      <c r="K409" s="226"/>
      <c r="L409" s="44"/>
      <c r="M409" s="227" t="s">
        <v>1</v>
      </c>
      <c r="N409" s="228" t="s">
        <v>41</v>
      </c>
      <c r="O409" s="91"/>
      <c r="P409" s="229">
        <f>O409*H409</f>
        <v>0</v>
      </c>
      <c r="Q409" s="229">
        <v>0</v>
      </c>
      <c r="R409" s="229">
        <f>Q409*H409</f>
        <v>0</v>
      </c>
      <c r="S409" s="229">
        <v>0</v>
      </c>
      <c r="T409" s="230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1" t="s">
        <v>152</v>
      </c>
      <c r="AT409" s="231" t="s">
        <v>148</v>
      </c>
      <c r="AU409" s="231" t="s">
        <v>86</v>
      </c>
      <c r="AY409" s="17" t="s">
        <v>146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7" t="s">
        <v>84</v>
      </c>
      <c r="BK409" s="232">
        <f>ROUND(I409*H409,2)</f>
        <v>0</v>
      </c>
      <c r="BL409" s="17" t="s">
        <v>152</v>
      </c>
      <c r="BM409" s="231" t="s">
        <v>534</v>
      </c>
    </row>
    <row r="410" s="2" customFormat="1" ht="49.05" customHeight="1">
      <c r="A410" s="38"/>
      <c r="B410" s="39"/>
      <c r="C410" s="219" t="s">
        <v>535</v>
      </c>
      <c r="D410" s="219" t="s">
        <v>148</v>
      </c>
      <c r="E410" s="220" t="s">
        <v>536</v>
      </c>
      <c r="F410" s="221" t="s">
        <v>537</v>
      </c>
      <c r="G410" s="222" t="s">
        <v>188</v>
      </c>
      <c r="H410" s="223">
        <v>282.56799999999998</v>
      </c>
      <c r="I410" s="224"/>
      <c r="J410" s="225">
        <f>ROUND(I410*H410,2)</f>
        <v>0</v>
      </c>
      <c r="K410" s="226"/>
      <c r="L410" s="44"/>
      <c r="M410" s="227" t="s">
        <v>1</v>
      </c>
      <c r="N410" s="228" t="s">
        <v>41</v>
      </c>
      <c r="O410" s="91"/>
      <c r="P410" s="229">
        <f>O410*H410</f>
        <v>0</v>
      </c>
      <c r="Q410" s="229">
        <v>0</v>
      </c>
      <c r="R410" s="229">
        <f>Q410*H410</f>
        <v>0</v>
      </c>
      <c r="S410" s="229">
        <v>0</v>
      </c>
      <c r="T410" s="230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1" t="s">
        <v>152</v>
      </c>
      <c r="AT410" s="231" t="s">
        <v>148</v>
      </c>
      <c r="AU410" s="231" t="s">
        <v>86</v>
      </c>
      <c r="AY410" s="17" t="s">
        <v>146</v>
      </c>
      <c r="BE410" s="232">
        <f>IF(N410="základní",J410,0)</f>
        <v>0</v>
      </c>
      <c r="BF410" s="232">
        <f>IF(N410="snížená",J410,0)</f>
        <v>0</v>
      </c>
      <c r="BG410" s="232">
        <f>IF(N410="zákl. přenesená",J410,0)</f>
        <v>0</v>
      </c>
      <c r="BH410" s="232">
        <f>IF(N410="sníž. přenesená",J410,0)</f>
        <v>0</v>
      </c>
      <c r="BI410" s="232">
        <f>IF(N410="nulová",J410,0)</f>
        <v>0</v>
      </c>
      <c r="BJ410" s="17" t="s">
        <v>84</v>
      </c>
      <c r="BK410" s="232">
        <f>ROUND(I410*H410,2)</f>
        <v>0</v>
      </c>
      <c r="BL410" s="17" t="s">
        <v>152</v>
      </c>
      <c r="BM410" s="231" t="s">
        <v>538</v>
      </c>
    </row>
    <row r="411" s="12" customFormat="1" ht="25.92" customHeight="1">
      <c r="A411" s="12"/>
      <c r="B411" s="203"/>
      <c r="C411" s="204"/>
      <c r="D411" s="205" t="s">
        <v>75</v>
      </c>
      <c r="E411" s="206" t="s">
        <v>539</v>
      </c>
      <c r="F411" s="206" t="s">
        <v>540</v>
      </c>
      <c r="G411" s="204"/>
      <c r="H411" s="204"/>
      <c r="I411" s="207"/>
      <c r="J411" s="208">
        <f>BK411</f>
        <v>0</v>
      </c>
      <c r="K411" s="204"/>
      <c r="L411" s="209"/>
      <c r="M411" s="210"/>
      <c r="N411" s="211"/>
      <c r="O411" s="211"/>
      <c r="P411" s="212">
        <f>P412+P439</f>
        <v>0</v>
      </c>
      <c r="Q411" s="211"/>
      <c r="R411" s="212">
        <f>R412+R439</f>
        <v>0.1084904</v>
      </c>
      <c r="S411" s="211"/>
      <c r="T411" s="213">
        <f>T412+T439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4" t="s">
        <v>84</v>
      </c>
      <c r="AT411" s="215" t="s">
        <v>75</v>
      </c>
      <c r="AU411" s="215" t="s">
        <v>76</v>
      </c>
      <c r="AY411" s="214" t="s">
        <v>146</v>
      </c>
      <c r="BK411" s="216">
        <f>BK412+BK439</f>
        <v>0</v>
      </c>
    </row>
    <row r="412" s="12" customFormat="1" ht="22.8" customHeight="1">
      <c r="A412" s="12"/>
      <c r="B412" s="203"/>
      <c r="C412" s="204"/>
      <c r="D412" s="205" t="s">
        <v>75</v>
      </c>
      <c r="E412" s="217" t="s">
        <v>541</v>
      </c>
      <c r="F412" s="217" t="s">
        <v>542</v>
      </c>
      <c r="G412" s="204"/>
      <c r="H412" s="204"/>
      <c r="I412" s="207"/>
      <c r="J412" s="218">
        <f>BK412</f>
        <v>0</v>
      </c>
      <c r="K412" s="204"/>
      <c r="L412" s="209"/>
      <c r="M412" s="210"/>
      <c r="N412" s="211"/>
      <c r="O412" s="211"/>
      <c r="P412" s="212">
        <f>SUM(P413:P438)</f>
        <v>0</v>
      </c>
      <c r="Q412" s="211"/>
      <c r="R412" s="212">
        <f>SUM(R413:R438)</f>
        <v>0.107</v>
      </c>
      <c r="S412" s="211"/>
      <c r="T412" s="213">
        <f>SUM(T413:T438)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14" t="s">
        <v>84</v>
      </c>
      <c r="AT412" s="215" t="s">
        <v>75</v>
      </c>
      <c r="AU412" s="215" t="s">
        <v>84</v>
      </c>
      <c r="AY412" s="214" t="s">
        <v>146</v>
      </c>
      <c r="BK412" s="216">
        <f>SUM(BK413:BK438)</f>
        <v>0</v>
      </c>
    </row>
    <row r="413" s="2" customFormat="1" ht="33" customHeight="1">
      <c r="A413" s="38"/>
      <c r="B413" s="39"/>
      <c r="C413" s="219" t="s">
        <v>543</v>
      </c>
      <c r="D413" s="219" t="s">
        <v>148</v>
      </c>
      <c r="E413" s="220" t="s">
        <v>544</v>
      </c>
      <c r="F413" s="221" t="s">
        <v>545</v>
      </c>
      <c r="G413" s="222" t="s">
        <v>151</v>
      </c>
      <c r="H413" s="223">
        <v>79.469999999999999</v>
      </c>
      <c r="I413" s="224"/>
      <c r="J413" s="225">
        <f>ROUND(I413*H413,2)</f>
        <v>0</v>
      </c>
      <c r="K413" s="226"/>
      <c r="L413" s="44"/>
      <c r="M413" s="227" t="s">
        <v>1</v>
      </c>
      <c r="N413" s="228" t="s">
        <v>41</v>
      </c>
      <c r="O413" s="91"/>
      <c r="P413" s="229">
        <f>O413*H413</f>
        <v>0</v>
      </c>
      <c r="Q413" s="229">
        <v>0</v>
      </c>
      <c r="R413" s="229">
        <f>Q413*H413</f>
        <v>0</v>
      </c>
      <c r="S413" s="229">
        <v>0</v>
      </c>
      <c r="T413" s="230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1" t="s">
        <v>248</v>
      </c>
      <c r="AT413" s="231" t="s">
        <v>148</v>
      </c>
      <c r="AU413" s="231" t="s">
        <v>86</v>
      </c>
      <c r="AY413" s="17" t="s">
        <v>146</v>
      </c>
      <c r="BE413" s="232">
        <f>IF(N413="základní",J413,0)</f>
        <v>0</v>
      </c>
      <c r="BF413" s="232">
        <f>IF(N413="snížená",J413,0)</f>
        <v>0</v>
      </c>
      <c r="BG413" s="232">
        <f>IF(N413="zákl. přenesená",J413,0)</f>
        <v>0</v>
      </c>
      <c r="BH413" s="232">
        <f>IF(N413="sníž. přenesená",J413,0)</f>
        <v>0</v>
      </c>
      <c r="BI413" s="232">
        <f>IF(N413="nulová",J413,0)</f>
        <v>0</v>
      </c>
      <c r="BJ413" s="17" t="s">
        <v>84</v>
      </c>
      <c r="BK413" s="232">
        <f>ROUND(I413*H413,2)</f>
        <v>0</v>
      </c>
      <c r="BL413" s="17" t="s">
        <v>248</v>
      </c>
      <c r="BM413" s="231" t="s">
        <v>546</v>
      </c>
    </row>
    <row r="414" s="13" customFormat="1">
      <c r="A414" s="13"/>
      <c r="B414" s="233"/>
      <c r="C414" s="234"/>
      <c r="D414" s="235" t="s">
        <v>154</v>
      </c>
      <c r="E414" s="236" t="s">
        <v>1</v>
      </c>
      <c r="F414" s="237" t="s">
        <v>547</v>
      </c>
      <c r="G414" s="234"/>
      <c r="H414" s="236" t="s">
        <v>1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154</v>
      </c>
      <c r="AU414" s="243" t="s">
        <v>86</v>
      </c>
      <c r="AV414" s="13" t="s">
        <v>84</v>
      </c>
      <c r="AW414" s="13" t="s">
        <v>33</v>
      </c>
      <c r="AX414" s="13" t="s">
        <v>76</v>
      </c>
      <c r="AY414" s="243" t="s">
        <v>146</v>
      </c>
    </row>
    <row r="415" s="14" customFormat="1">
      <c r="A415" s="14"/>
      <c r="B415" s="244"/>
      <c r="C415" s="245"/>
      <c r="D415" s="235" t="s">
        <v>154</v>
      </c>
      <c r="E415" s="246" t="s">
        <v>1</v>
      </c>
      <c r="F415" s="247" t="s">
        <v>548</v>
      </c>
      <c r="G415" s="245"/>
      <c r="H415" s="248">
        <v>79.469999999999999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154</v>
      </c>
      <c r="AU415" s="254" t="s">
        <v>86</v>
      </c>
      <c r="AV415" s="14" t="s">
        <v>86</v>
      </c>
      <c r="AW415" s="14" t="s">
        <v>33</v>
      </c>
      <c r="AX415" s="14" t="s">
        <v>76</v>
      </c>
      <c r="AY415" s="254" t="s">
        <v>146</v>
      </c>
    </row>
    <row r="416" s="15" customFormat="1">
      <c r="A416" s="15"/>
      <c r="B416" s="255"/>
      <c r="C416" s="256"/>
      <c r="D416" s="235" t="s">
        <v>154</v>
      </c>
      <c r="E416" s="257" t="s">
        <v>1</v>
      </c>
      <c r="F416" s="258" t="s">
        <v>157</v>
      </c>
      <c r="G416" s="256"/>
      <c r="H416" s="259">
        <v>79.469999999999999</v>
      </c>
      <c r="I416" s="260"/>
      <c r="J416" s="256"/>
      <c r="K416" s="256"/>
      <c r="L416" s="261"/>
      <c r="M416" s="262"/>
      <c r="N416" s="263"/>
      <c r="O416" s="263"/>
      <c r="P416" s="263"/>
      <c r="Q416" s="263"/>
      <c r="R416" s="263"/>
      <c r="S416" s="263"/>
      <c r="T416" s="264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5" t="s">
        <v>154</v>
      </c>
      <c r="AU416" s="265" t="s">
        <v>86</v>
      </c>
      <c r="AV416" s="15" t="s">
        <v>152</v>
      </c>
      <c r="AW416" s="15" t="s">
        <v>33</v>
      </c>
      <c r="AX416" s="15" t="s">
        <v>84</v>
      </c>
      <c r="AY416" s="265" t="s">
        <v>146</v>
      </c>
    </row>
    <row r="417" s="2" customFormat="1" ht="16.5" customHeight="1">
      <c r="A417" s="38"/>
      <c r="B417" s="39"/>
      <c r="C417" s="270" t="s">
        <v>549</v>
      </c>
      <c r="D417" s="270" t="s">
        <v>225</v>
      </c>
      <c r="E417" s="271" t="s">
        <v>550</v>
      </c>
      <c r="F417" s="272" t="s">
        <v>551</v>
      </c>
      <c r="G417" s="273" t="s">
        <v>188</v>
      </c>
      <c r="H417" s="274">
        <v>0.028000000000000001</v>
      </c>
      <c r="I417" s="275"/>
      <c r="J417" s="276">
        <f>ROUND(I417*H417,2)</f>
        <v>0</v>
      </c>
      <c r="K417" s="277"/>
      <c r="L417" s="278"/>
      <c r="M417" s="279" t="s">
        <v>1</v>
      </c>
      <c r="N417" s="280" t="s">
        <v>41</v>
      </c>
      <c r="O417" s="91"/>
      <c r="P417" s="229">
        <f>O417*H417</f>
        <v>0</v>
      </c>
      <c r="Q417" s="229">
        <v>1</v>
      </c>
      <c r="R417" s="229">
        <f>Q417*H417</f>
        <v>0.028000000000000001</v>
      </c>
      <c r="S417" s="229">
        <v>0</v>
      </c>
      <c r="T417" s="230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1" t="s">
        <v>348</v>
      </c>
      <c r="AT417" s="231" t="s">
        <v>225</v>
      </c>
      <c r="AU417" s="231" t="s">
        <v>86</v>
      </c>
      <c r="AY417" s="17" t="s">
        <v>146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7" t="s">
        <v>84</v>
      </c>
      <c r="BK417" s="232">
        <f>ROUND(I417*H417,2)</f>
        <v>0</v>
      </c>
      <c r="BL417" s="17" t="s">
        <v>248</v>
      </c>
      <c r="BM417" s="231" t="s">
        <v>552</v>
      </c>
    </row>
    <row r="418" s="2" customFormat="1">
      <c r="A418" s="38"/>
      <c r="B418" s="39"/>
      <c r="C418" s="40"/>
      <c r="D418" s="235" t="s">
        <v>198</v>
      </c>
      <c r="E418" s="40"/>
      <c r="F418" s="266" t="s">
        <v>553</v>
      </c>
      <c r="G418" s="40"/>
      <c r="H418" s="40"/>
      <c r="I418" s="267"/>
      <c r="J418" s="40"/>
      <c r="K418" s="40"/>
      <c r="L418" s="44"/>
      <c r="M418" s="268"/>
      <c r="N418" s="269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198</v>
      </c>
      <c r="AU418" s="17" t="s">
        <v>86</v>
      </c>
    </row>
    <row r="419" s="14" customFormat="1">
      <c r="A419" s="14"/>
      <c r="B419" s="244"/>
      <c r="C419" s="245"/>
      <c r="D419" s="235" t="s">
        <v>154</v>
      </c>
      <c r="E419" s="246" t="s">
        <v>1</v>
      </c>
      <c r="F419" s="247" t="s">
        <v>554</v>
      </c>
      <c r="G419" s="245"/>
      <c r="H419" s="248">
        <v>0.028000000000000001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154</v>
      </c>
      <c r="AU419" s="254" t="s">
        <v>86</v>
      </c>
      <c r="AV419" s="14" t="s">
        <v>86</v>
      </c>
      <c r="AW419" s="14" t="s">
        <v>33</v>
      </c>
      <c r="AX419" s="14" t="s">
        <v>76</v>
      </c>
      <c r="AY419" s="254" t="s">
        <v>146</v>
      </c>
    </row>
    <row r="420" s="15" customFormat="1">
      <c r="A420" s="15"/>
      <c r="B420" s="255"/>
      <c r="C420" s="256"/>
      <c r="D420" s="235" t="s">
        <v>154</v>
      </c>
      <c r="E420" s="257" t="s">
        <v>1</v>
      </c>
      <c r="F420" s="258" t="s">
        <v>157</v>
      </c>
      <c r="G420" s="256"/>
      <c r="H420" s="259">
        <v>0.028000000000000001</v>
      </c>
      <c r="I420" s="260"/>
      <c r="J420" s="256"/>
      <c r="K420" s="256"/>
      <c r="L420" s="261"/>
      <c r="M420" s="262"/>
      <c r="N420" s="263"/>
      <c r="O420" s="263"/>
      <c r="P420" s="263"/>
      <c r="Q420" s="263"/>
      <c r="R420" s="263"/>
      <c r="S420" s="263"/>
      <c r="T420" s="264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5" t="s">
        <v>154</v>
      </c>
      <c r="AU420" s="265" t="s">
        <v>86</v>
      </c>
      <c r="AV420" s="15" t="s">
        <v>152</v>
      </c>
      <c r="AW420" s="15" t="s">
        <v>33</v>
      </c>
      <c r="AX420" s="15" t="s">
        <v>84</v>
      </c>
      <c r="AY420" s="265" t="s">
        <v>146</v>
      </c>
    </row>
    <row r="421" s="2" customFormat="1" ht="37.8" customHeight="1">
      <c r="A421" s="38"/>
      <c r="B421" s="39"/>
      <c r="C421" s="219" t="s">
        <v>555</v>
      </c>
      <c r="D421" s="219" t="s">
        <v>148</v>
      </c>
      <c r="E421" s="220" t="s">
        <v>556</v>
      </c>
      <c r="F421" s="221" t="s">
        <v>557</v>
      </c>
      <c r="G421" s="222" t="s">
        <v>151</v>
      </c>
      <c r="H421" s="223">
        <v>158.94</v>
      </c>
      <c r="I421" s="224"/>
      <c r="J421" s="225">
        <f>ROUND(I421*H421,2)</f>
        <v>0</v>
      </c>
      <c r="K421" s="226"/>
      <c r="L421" s="44"/>
      <c r="M421" s="227" t="s">
        <v>1</v>
      </c>
      <c r="N421" s="228" t="s">
        <v>41</v>
      </c>
      <c r="O421" s="91"/>
      <c r="P421" s="229">
        <f>O421*H421</f>
        <v>0</v>
      </c>
      <c r="Q421" s="229">
        <v>0</v>
      </c>
      <c r="R421" s="229">
        <f>Q421*H421</f>
        <v>0</v>
      </c>
      <c r="S421" s="229">
        <v>0</v>
      </c>
      <c r="T421" s="230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1" t="s">
        <v>248</v>
      </c>
      <c r="AT421" s="231" t="s">
        <v>148</v>
      </c>
      <c r="AU421" s="231" t="s">
        <v>86</v>
      </c>
      <c r="AY421" s="17" t="s">
        <v>146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7" t="s">
        <v>84</v>
      </c>
      <c r="BK421" s="232">
        <f>ROUND(I421*H421,2)</f>
        <v>0</v>
      </c>
      <c r="BL421" s="17" t="s">
        <v>248</v>
      </c>
      <c r="BM421" s="231" t="s">
        <v>558</v>
      </c>
    </row>
    <row r="422" s="14" customFormat="1">
      <c r="A422" s="14"/>
      <c r="B422" s="244"/>
      <c r="C422" s="245"/>
      <c r="D422" s="235" t="s">
        <v>154</v>
      </c>
      <c r="E422" s="246" t="s">
        <v>1</v>
      </c>
      <c r="F422" s="247" t="s">
        <v>559</v>
      </c>
      <c r="G422" s="245"/>
      <c r="H422" s="248">
        <v>158.94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4" t="s">
        <v>154</v>
      </c>
      <c r="AU422" s="254" t="s">
        <v>86</v>
      </c>
      <c r="AV422" s="14" t="s">
        <v>86</v>
      </c>
      <c r="AW422" s="14" t="s">
        <v>33</v>
      </c>
      <c r="AX422" s="14" t="s">
        <v>76</v>
      </c>
      <c r="AY422" s="254" t="s">
        <v>146</v>
      </c>
    </row>
    <row r="423" s="15" customFormat="1">
      <c r="A423" s="15"/>
      <c r="B423" s="255"/>
      <c r="C423" s="256"/>
      <c r="D423" s="235" t="s">
        <v>154</v>
      </c>
      <c r="E423" s="257" t="s">
        <v>1</v>
      </c>
      <c r="F423" s="258" t="s">
        <v>157</v>
      </c>
      <c r="G423" s="256"/>
      <c r="H423" s="259">
        <v>158.94</v>
      </c>
      <c r="I423" s="260"/>
      <c r="J423" s="256"/>
      <c r="K423" s="256"/>
      <c r="L423" s="261"/>
      <c r="M423" s="262"/>
      <c r="N423" s="263"/>
      <c r="O423" s="263"/>
      <c r="P423" s="263"/>
      <c r="Q423" s="263"/>
      <c r="R423" s="263"/>
      <c r="S423" s="263"/>
      <c r="T423" s="264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65" t="s">
        <v>154</v>
      </c>
      <c r="AU423" s="265" t="s">
        <v>86</v>
      </c>
      <c r="AV423" s="15" t="s">
        <v>152</v>
      </c>
      <c r="AW423" s="15" t="s">
        <v>33</v>
      </c>
      <c r="AX423" s="15" t="s">
        <v>84</v>
      </c>
      <c r="AY423" s="265" t="s">
        <v>146</v>
      </c>
    </row>
    <row r="424" s="2" customFormat="1" ht="16.5" customHeight="1">
      <c r="A424" s="38"/>
      <c r="B424" s="39"/>
      <c r="C424" s="270" t="s">
        <v>560</v>
      </c>
      <c r="D424" s="270" t="s">
        <v>225</v>
      </c>
      <c r="E424" s="271" t="s">
        <v>561</v>
      </c>
      <c r="F424" s="272" t="s">
        <v>562</v>
      </c>
      <c r="G424" s="273" t="s">
        <v>188</v>
      </c>
      <c r="H424" s="274">
        <v>0.079000000000000001</v>
      </c>
      <c r="I424" s="275"/>
      <c r="J424" s="276">
        <f>ROUND(I424*H424,2)</f>
        <v>0</v>
      </c>
      <c r="K424" s="277"/>
      <c r="L424" s="278"/>
      <c r="M424" s="279" t="s">
        <v>1</v>
      </c>
      <c r="N424" s="280" t="s">
        <v>41</v>
      </c>
      <c r="O424" s="91"/>
      <c r="P424" s="229">
        <f>O424*H424</f>
        <v>0</v>
      </c>
      <c r="Q424" s="229">
        <v>1</v>
      </c>
      <c r="R424" s="229">
        <f>Q424*H424</f>
        <v>0.079000000000000001</v>
      </c>
      <c r="S424" s="229">
        <v>0</v>
      </c>
      <c r="T424" s="230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31" t="s">
        <v>348</v>
      </c>
      <c r="AT424" s="231" t="s">
        <v>225</v>
      </c>
      <c r="AU424" s="231" t="s">
        <v>86</v>
      </c>
      <c r="AY424" s="17" t="s">
        <v>146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17" t="s">
        <v>84</v>
      </c>
      <c r="BK424" s="232">
        <f>ROUND(I424*H424,2)</f>
        <v>0</v>
      </c>
      <c r="BL424" s="17" t="s">
        <v>248</v>
      </c>
      <c r="BM424" s="231" t="s">
        <v>563</v>
      </c>
    </row>
    <row r="425" s="14" customFormat="1">
      <c r="A425" s="14"/>
      <c r="B425" s="244"/>
      <c r="C425" s="245"/>
      <c r="D425" s="235" t="s">
        <v>154</v>
      </c>
      <c r="E425" s="246" t="s">
        <v>1</v>
      </c>
      <c r="F425" s="247" t="s">
        <v>564</v>
      </c>
      <c r="G425" s="245"/>
      <c r="H425" s="248">
        <v>0.079000000000000001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4" t="s">
        <v>154</v>
      </c>
      <c r="AU425" s="254" t="s">
        <v>86</v>
      </c>
      <c r="AV425" s="14" t="s">
        <v>86</v>
      </c>
      <c r="AW425" s="14" t="s">
        <v>33</v>
      </c>
      <c r="AX425" s="14" t="s">
        <v>76</v>
      </c>
      <c r="AY425" s="254" t="s">
        <v>146</v>
      </c>
    </row>
    <row r="426" s="15" customFormat="1">
      <c r="A426" s="15"/>
      <c r="B426" s="255"/>
      <c r="C426" s="256"/>
      <c r="D426" s="235" t="s">
        <v>154</v>
      </c>
      <c r="E426" s="257" t="s">
        <v>1</v>
      </c>
      <c r="F426" s="258" t="s">
        <v>157</v>
      </c>
      <c r="G426" s="256"/>
      <c r="H426" s="259">
        <v>0.079000000000000001</v>
      </c>
      <c r="I426" s="260"/>
      <c r="J426" s="256"/>
      <c r="K426" s="256"/>
      <c r="L426" s="261"/>
      <c r="M426" s="262"/>
      <c r="N426" s="263"/>
      <c r="O426" s="263"/>
      <c r="P426" s="263"/>
      <c r="Q426" s="263"/>
      <c r="R426" s="263"/>
      <c r="S426" s="263"/>
      <c r="T426" s="264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5" t="s">
        <v>154</v>
      </c>
      <c r="AU426" s="265" t="s">
        <v>86</v>
      </c>
      <c r="AV426" s="15" t="s">
        <v>152</v>
      </c>
      <c r="AW426" s="15" t="s">
        <v>33</v>
      </c>
      <c r="AX426" s="15" t="s">
        <v>84</v>
      </c>
      <c r="AY426" s="265" t="s">
        <v>146</v>
      </c>
    </row>
    <row r="427" s="2" customFormat="1" ht="33" customHeight="1">
      <c r="A427" s="38"/>
      <c r="B427" s="39"/>
      <c r="C427" s="219" t="s">
        <v>565</v>
      </c>
      <c r="D427" s="219" t="s">
        <v>148</v>
      </c>
      <c r="E427" s="220" t="s">
        <v>566</v>
      </c>
      <c r="F427" s="221" t="s">
        <v>567</v>
      </c>
      <c r="G427" s="222" t="s">
        <v>151</v>
      </c>
      <c r="H427" s="223">
        <v>79.469999999999999</v>
      </c>
      <c r="I427" s="224"/>
      <c r="J427" s="225">
        <f>ROUND(I427*H427,2)</f>
        <v>0</v>
      </c>
      <c r="K427" s="226"/>
      <c r="L427" s="44"/>
      <c r="M427" s="227" t="s">
        <v>1</v>
      </c>
      <c r="N427" s="228" t="s">
        <v>41</v>
      </c>
      <c r="O427" s="91"/>
      <c r="P427" s="229">
        <f>O427*H427</f>
        <v>0</v>
      </c>
      <c r="Q427" s="229">
        <v>0</v>
      </c>
      <c r="R427" s="229">
        <f>Q427*H427</f>
        <v>0</v>
      </c>
      <c r="S427" s="229">
        <v>0</v>
      </c>
      <c r="T427" s="230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31" t="s">
        <v>152</v>
      </c>
      <c r="AT427" s="231" t="s">
        <v>148</v>
      </c>
      <c r="AU427" s="231" t="s">
        <v>86</v>
      </c>
      <c r="AY427" s="17" t="s">
        <v>146</v>
      </c>
      <c r="BE427" s="232">
        <f>IF(N427="základní",J427,0)</f>
        <v>0</v>
      </c>
      <c r="BF427" s="232">
        <f>IF(N427="snížená",J427,0)</f>
        <v>0</v>
      </c>
      <c r="BG427" s="232">
        <f>IF(N427="zákl. přenesená",J427,0)</f>
        <v>0</v>
      </c>
      <c r="BH427" s="232">
        <f>IF(N427="sníž. přenesená",J427,0)</f>
        <v>0</v>
      </c>
      <c r="BI427" s="232">
        <f>IF(N427="nulová",J427,0)</f>
        <v>0</v>
      </c>
      <c r="BJ427" s="17" t="s">
        <v>84</v>
      </c>
      <c r="BK427" s="232">
        <f>ROUND(I427*H427,2)</f>
        <v>0</v>
      </c>
      <c r="BL427" s="17" t="s">
        <v>152</v>
      </c>
      <c r="BM427" s="231" t="s">
        <v>568</v>
      </c>
    </row>
    <row r="428" s="13" customFormat="1">
      <c r="A428" s="13"/>
      <c r="B428" s="233"/>
      <c r="C428" s="234"/>
      <c r="D428" s="235" t="s">
        <v>154</v>
      </c>
      <c r="E428" s="236" t="s">
        <v>1</v>
      </c>
      <c r="F428" s="237" t="s">
        <v>547</v>
      </c>
      <c r="G428" s="234"/>
      <c r="H428" s="236" t="s">
        <v>1</v>
      </c>
      <c r="I428" s="238"/>
      <c r="J428" s="234"/>
      <c r="K428" s="234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154</v>
      </c>
      <c r="AU428" s="243" t="s">
        <v>86</v>
      </c>
      <c r="AV428" s="13" t="s">
        <v>84</v>
      </c>
      <c r="AW428" s="13" t="s">
        <v>33</v>
      </c>
      <c r="AX428" s="13" t="s">
        <v>76</v>
      </c>
      <c r="AY428" s="243" t="s">
        <v>146</v>
      </c>
    </row>
    <row r="429" s="14" customFormat="1">
      <c r="A429" s="14"/>
      <c r="B429" s="244"/>
      <c r="C429" s="245"/>
      <c r="D429" s="235" t="s">
        <v>154</v>
      </c>
      <c r="E429" s="246" t="s">
        <v>1</v>
      </c>
      <c r="F429" s="247" t="s">
        <v>548</v>
      </c>
      <c r="G429" s="245"/>
      <c r="H429" s="248">
        <v>79.469999999999999</v>
      </c>
      <c r="I429" s="249"/>
      <c r="J429" s="245"/>
      <c r="K429" s="245"/>
      <c r="L429" s="250"/>
      <c r="M429" s="251"/>
      <c r="N429" s="252"/>
      <c r="O429" s="252"/>
      <c r="P429" s="252"/>
      <c r="Q429" s="252"/>
      <c r="R429" s="252"/>
      <c r="S429" s="252"/>
      <c r="T429" s="25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4" t="s">
        <v>154</v>
      </c>
      <c r="AU429" s="254" t="s">
        <v>86</v>
      </c>
      <c r="AV429" s="14" t="s">
        <v>86</v>
      </c>
      <c r="AW429" s="14" t="s">
        <v>33</v>
      </c>
      <c r="AX429" s="14" t="s">
        <v>76</v>
      </c>
      <c r="AY429" s="254" t="s">
        <v>146</v>
      </c>
    </row>
    <row r="430" s="15" customFormat="1">
      <c r="A430" s="15"/>
      <c r="B430" s="255"/>
      <c r="C430" s="256"/>
      <c r="D430" s="235" t="s">
        <v>154</v>
      </c>
      <c r="E430" s="257" t="s">
        <v>1</v>
      </c>
      <c r="F430" s="258" t="s">
        <v>157</v>
      </c>
      <c r="G430" s="256"/>
      <c r="H430" s="259">
        <v>79.469999999999999</v>
      </c>
      <c r="I430" s="260"/>
      <c r="J430" s="256"/>
      <c r="K430" s="256"/>
      <c r="L430" s="261"/>
      <c r="M430" s="262"/>
      <c r="N430" s="263"/>
      <c r="O430" s="263"/>
      <c r="P430" s="263"/>
      <c r="Q430" s="263"/>
      <c r="R430" s="263"/>
      <c r="S430" s="263"/>
      <c r="T430" s="264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5" t="s">
        <v>154</v>
      </c>
      <c r="AU430" s="265" t="s">
        <v>86</v>
      </c>
      <c r="AV430" s="15" t="s">
        <v>152</v>
      </c>
      <c r="AW430" s="15" t="s">
        <v>33</v>
      </c>
      <c r="AX430" s="15" t="s">
        <v>84</v>
      </c>
      <c r="AY430" s="265" t="s">
        <v>146</v>
      </c>
    </row>
    <row r="431" s="2" customFormat="1" ht="33" customHeight="1">
      <c r="A431" s="38"/>
      <c r="B431" s="39"/>
      <c r="C431" s="219" t="s">
        <v>569</v>
      </c>
      <c r="D431" s="219" t="s">
        <v>148</v>
      </c>
      <c r="E431" s="220" t="s">
        <v>570</v>
      </c>
      <c r="F431" s="221" t="s">
        <v>571</v>
      </c>
      <c r="G431" s="222" t="s">
        <v>164</v>
      </c>
      <c r="H431" s="223">
        <v>20.699999999999999</v>
      </c>
      <c r="I431" s="224"/>
      <c r="J431" s="225">
        <f>ROUND(I431*H431,2)</f>
        <v>0</v>
      </c>
      <c r="K431" s="226"/>
      <c r="L431" s="44"/>
      <c r="M431" s="227" t="s">
        <v>1</v>
      </c>
      <c r="N431" s="228" t="s">
        <v>41</v>
      </c>
      <c r="O431" s="91"/>
      <c r="P431" s="229">
        <f>O431*H431</f>
        <v>0</v>
      </c>
      <c r="Q431" s="229">
        <v>0</v>
      </c>
      <c r="R431" s="229">
        <f>Q431*H431</f>
        <v>0</v>
      </c>
      <c r="S431" s="229">
        <v>0</v>
      </c>
      <c r="T431" s="230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31" t="s">
        <v>152</v>
      </c>
      <c r="AT431" s="231" t="s">
        <v>148</v>
      </c>
      <c r="AU431" s="231" t="s">
        <v>86</v>
      </c>
      <c r="AY431" s="17" t="s">
        <v>146</v>
      </c>
      <c r="BE431" s="232">
        <f>IF(N431="základní",J431,0)</f>
        <v>0</v>
      </c>
      <c r="BF431" s="232">
        <f>IF(N431="snížená",J431,0)</f>
        <v>0</v>
      </c>
      <c r="BG431" s="232">
        <f>IF(N431="zákl. přenesená",J431,0)</f>
        <v>0</v>
      </c>
      <c r="BH431" s="232">
        <f>IF(N431="sníž. přenesená",J431,0)</f>
        <v>0</v>
      </c>
      <c r="BI431" s="232">
        <f>IF(N431="nulová",J431,0)</f>
        <v>0</v>
      </c>
      <c r="BJ431" s="17" t="s">
        <v>84</v>
      </c>
      <c r="BK431" s="232">
        <f>ROUND(I431*H431,2)</f>
        <v>0</v>
      </c>
      <c r="BL431" s="17" t="s">
        <v>152</v>
      </c>
      <c r="BM431" s="231" t="s">
        <v>572</v>
      </c>
    </row>
    <row r="432" s="2" customFormat="1">
      <c r="A432" s="38"/>
      <c r="B432" s="39"/>
      <c r="C432" s="40"/>
      <c r="D432" s="235" t="s">
        <v>198</v>
      </c>
      <c r="E432" s="40"/>
      <c r="F432" s="266" t="s">
        <v>573</v>
      </c>
      <c r="G432" s="40"/>
      <c r="H432" s="40"/>
      <c r="I432" s="267"/>
      <c r="J432" s="40"/>
      <c r="K432" s="40"/>
      <c r="L432" s="44"/>
      <c r="M432" s="268"/>
      <c r="N432" s="269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198</v>
      </c>
      <c r="AU432" s="17" t="s">
        <v>86</v>
      </c>
    </row>
    <row r="433" s="13" customFormat="1">
      <c r="A433" s="13"/>
      <c r="B433" s="233"/>
      <c r="C433" s="234"/>
      <c r="D433" s="235" t="s">
        <v>154</v>
      </c>
      <c r="E433" s="236" t="s">
        <v>1</v>
      </c>
      <c r="F433" s="237" t="s">
        <v>574</v>
      </c>
      <c r="G433" s="234"/>
      <c r="H433" s="236" t="s">
        <v>1</v>
      </c>
      <c r="I433" s="238"/>
      <c r="J433" s="234"/>
      <c r="K433" s="234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154</v>
      </c>
      <c r="AU433" s="243" t="s">
        <v>86</v>
      </c>
      <c r="AV433" s="13" t="s">
        <v>84</v>
      </c>
      <c r="AW433" s="13" t="s">
        <v>33</v>
      </c>
      <c r="AX433" s="13" t="s">
        <v>76</v>
      </c>
      <c r="AY433" s="243" t="s">
        <v>146</v>
      </c>
    </row>
    <row r="434" s="14" customFormat="1">
      <c r="A434" s="14"/>
      <c r="B434" s="244"/>
      <c r="C434" s="245"/>
      <c r="D434" s="235" t="s">
        <v>154</v>
      </c>
      <c r="E434" s="246" t="s">
        <v>1</v>
      </c>
      <c r="F434" s="247" t="s">
        <v>416</v>
      </c>
      <c r="G434" s="245"/>
      <c r="H434" s="248">
        <v>10.800000000000001</v>
      </c>
      <c r="I434" s="249"/>
      <c r="J434" s="245"/>
      <c r="K434" s="245"/>
      <c r="L434" s="250"/>
      <c r="M434" s="251"/>
      <c r="N434" s="252"/>
      <c r="O434" s="252"/>
      <c r="P434" s="252"/>
      <c r="Q434" s="252"/>
      <c r="R434" s="252"/>
      <c r="S434" s="252"/>
      <c r="T434" s="25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4" t="s">
        <v>154</v>
      </c>
      <c r="AU434" s="254" t="s">
        <v>86</v>
      </c>
      <c r="AV434" s="14" t="s">
        <v>86</v>
      </c>
      <c r="AW434" s="14" t="s">
        <v>33</v>
      </c>
      <c r="AX434" s="14" t="s">
        <v>76</v>
      </c>
      <c r="AY434" s="254" t="s">
        <v>146</v>
      </c>
    </row>
    <row r="435" s="13" customFormat="1">
      <c r="A435" s="13"/>
      <c r="B435" s="233"/>
      <c r="C435" s="234"/>
      <c r="D435" s="235" t="s">
        <v>154</v>
      </c>
      <c r="E435" s="236" t="s">
        <v>1</v>
      </c>
      <c r="F435" s="237" t="s">
        <v>575</v>
      </c>
      <c r="G435" s="234"/>
      <c r="H435" s="236" t="s">
        <v>1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154</v>
      </c>
      <c r="AU435" s="243" t="s">
        <v>86</v>
      </c>
      <c r="AV435" s="13" t="s">
        <v>84</v>
      </c>
      <c r="AW435" s="13" t="s">
        <v>33</v>
      </c>
      <c r="AX435" s="13" t="s">
        <v>76</v>
      </c>
      <c r="AY435" s="243" t="s">
        <v>146</v>
      </c>
    </row>
    <row r="436" s="14" customFormat="1">
      <c r="A436" s="14"/>
      <c r="B436" s="244"/>
      <c r="C436" s="245"/>
      <c r="D436" s="235" t="s">
        <v>154</v>
      </c>
      <c r="E436" s="246" t="s">
        <v>1</v>
      </c>
      <c r="F436" s="247" t="s">
        <v>576</v>
      </c>
      <c r="G436" s="245"/>
      <c r="H436" s="248">
        <v>9.9000000000000004</v>
      </c>
      <c r="I436" s="249"/>
      <c r="J436" s="245"/>
      <c r="K436" s="245"/>
      <c r="L436" s="250"/>
      <c r="M436" s="251"/>
      <c r="N436" s="252"/>
      <c r="O436" s="252"/>
      <c r="P436" s="252"/>
      <c r="Q436" s="252"/>
      <c r="R436" s="252"/>
      <c r="S436" s="252"/>
      <c r="T436" s="25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4" t="s">
        <v>154</v>
      </c>
      <c r="AU436" s="254" t="s">
        <v>86</v>
      </c>
      <c r="AV436" s="14" t="s">
        <v>86</v>
      </c>
      <c r="AW436" s="14" t="s">
        <v>33</v>
      </c>
      <c r="AX436" s="14" t="s">
        <v>76</v>
      </c>
      <c r="AY436" s="254" t="s">
        <v>146</v>
      </c>
    </row>
    <row r="437" s="15" customFormat="1">
      <c r="A437" s="15"/>
      <c r="B437" s="255"/>
      <c r="C437" s="256"/>
      <c r="D437" s="235" t="s">
        <v>154</v>
      </c>
      <c r="E437" s="257" t="s">
        <v>1</v>
      </c>
      <c r="F437" s="258" t="s">
        <v>157</v>
      </c>
      <c r="G437" s="256"/>
      <c r="H437" s="259">
        <v>20.699999999999999</v>
      </c>
      <c r="I437" s="260"/>
      <c r="J437" s="256"/>
      <c r="K437" s="256"/>
      <c r="L437" s="261"/>
      <c r="M437" s="262"/>
      <c r="N437" s="263"/>
      <c r="O437" s="263"/>
      <c r="P437" s="263"/>
      <c r="Q437" s="263"/>
      <c r="R437" s="263"/>
      <c r="S437" s="263"/>
      <c r="T437" s="264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5" t="s">
        <v>154</v>
      </c>
      <c r="AU437" s="265" t="s">
        <v>86</v>
      </c>
      <c r="AV437" s="15" t="s">
        <v>152</v>
      </c>
      <c r="AW437" s="15" t="s">
        <v>33</v>
      </c>
      <c r="AX437" s="15" t="s">
        <v>84</v>
      </c>
      <c r="AY437" s="265" t="s">
        <v>146</v>
      </c>
    </row>
    <row r="438" s="2" customFormat="1" ht="49.05" customHeight="1">
      <c r="A438" s="38"/>
      <c r="B438" s="39"/>
      <c r="C438" s="219" t="s">
        <v>577</v>
      </c>
      <c r="D438" s="219" t="s">
        <v>148</v>
      </c>
      <c r="E438" s="220" t="s">
        <v>578</v>
      </c>
      <c r="F438" s="221" t="s">
        <v>579</v>
      </c>
      <c r="G438" s="222" t="s">
        <v>580</v>
      </c>
      <c r="H438" s="281"/>
      <c r="I438" s="224"/>
      <c r="J438" s="225">
        <f>ROUND(I438*H438,2)</f>
        <v>0</v>
      </c>
      <c r="K438" s="226"/>
      <c r="L438" s="44"/>
      <c r="M438" s="227" t="s">
        <v>1</v>
      </c>
      <c r="N438" s="228" t="s">
        <v>41</v>
      </c>
      <c r="O438" s="91"/>
      <c r="P438" s="229">
        <f>O438*H438</f>
        <v>0</v>
      </c>
      <c r="Q438" s="229">
        <v>0</v>
      </c>
      <c r="R438" s="229">
        <f>Q438*H438</f>
        <v>0</v>
      </c>
      <c r="S438" s="229">
        <v>0</v>
      </c>
      <c r="T438" s="230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1" t="s">
        <v>248</v>
      </c>
      <c r="AT438" s="231" t="s">
        <v>148</v>
      </c>
      <c r="AU438" s="231" t="s">
        <v>86</v>
      </c>
      <c r="AY438" s="17" t="s">
        <v>146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17" t="s">
        <v>84</v>
      </c>
      <c r="BK438" s="232">
        <f>ROUND(I438*H438,2)</f>
        <v>0</v>
      </c>
      <c r="BL438" s="17" t="s">
        <v>248</v>
      </c>
      <c r="BM438" s="231" t="s">
        <v>581</v>
      </c>
    </row>
    <row r="439" s="12" customFormat="1" ht="22.8" customHeight="1">
      <c r="A439" s="12"/>
      <c r="B439" s="203"/>
      <c r="C439" s="204"/>
      <c r="D439" s="205" t="s">
        <v>75</v>
      </c>
      <c r="E439" s="217" t="s">
        <v>582</v>
      </c>
      <c r="F439" s="217" t="s">
        <v>583</v>
      </c>
      <c r="G439" s="204"/>
      <c r="H439" s="204"/>
      <c r="I439" s="207"/>
      <c r="J439" s="218">
        <f>BK439</f>
        <v>0</v>
      </c>
      <c r="K439" s="204"/>
      <c r="L439" s="209"/>
      <c r="M439" s="210"/>
      <c r="N439" s="211"/>
      <c r="O439" s="211"/>
      <c r="P439" s="212">
        <f>SUM(P440:P457)</f>
        <v>0</v>
      </c>
      <c r="Q439" s="211"/>
      <c r="R439" s="212">
        <f>SUM(R440:R457)</f>
        <v>0.0014904</v>
      </c>
      <c r="S439" s="211"/>
      <c r="T439" s="213">
        <f>SUM(T440:T457)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14" t="s">
        <v>86</v>
      </c>
      <c r="AT439" s="215" t="s">
        <v>75</v>
      </c>
      <c r="AU439" s="215" t="s">
        <v>84</v>
      </c>
      <c r="AY439" s="214" t="s">
        <v>146</v>
      </c>
      <c r="BK439" s="216">
        <f>SUM(BK440:BK457)</f>
        <v>0</v>
      </c>
    </row>
    <row r="440" s="2" customFormat="1" ht="21.75" customHeight="1">
      <c r="A440" s="38"/>
      <c r="B440" s="39"/>
      <c r="C440" s="219" t="s">
        <v>584</v>
      </c>
      <c r="D440" s="219" t="s">
        <v>148</v>
      </c>
      <c r="E440" s="220" t="s">
        <v>585</v>
      </c>
      <c r="F440" s="221" t="s">
        <v>586</v>
      </c>
      <c r="G440" s="222" t="s">
        <v>151</v>
      </c>
      <c r="H440" s="223">
        <v>29.808</v>
      </c>
      <c r="I440" s="224"/>
      <c r="J440" s="225">
        <f>ROUND(I440*H440,2)</f>
        <v>0</v>
      </c>
      <c r="K440" s="226"/>
      <c r="L440" s="44"/>
      <c r="M440" s="227" t="s">
        <v>1</v>
      </c>
      <c r="N440" s="228" t="s">
        <v>41</v>
      </c>
      <c r="O440" s="91"/>
      <c r="P440" s="229">
        <f>O440*H440</f>
        <v>0</v>
      </c>
      <c r="Q440" s="229">
        <v>5.0000000000000002E-05</v>
      </c>
      <c r="R440" s="229">
        <f>Q440*H440</f>
        <v>0.0014904</v>
      </c>
      <c r="S440" s="229">
        <v>0</v>
      </c>
      <c r="T440" s="230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1" t="s">
        <v>248</v>
      </c>
      <c r="AT440" s="231" t="s">
        <v>148</v>
      </c>
      <c r="AU440" s="231" t="s">
        <v>86</v>
      </c>
      <c r="AY440" s="17" t="s">
        <v>146</v>
      </c>
      <c r="BE440" s="232">
        <f>IF(N440="základní",J440,0)</f>
        <v>0</v>
      </c>
      <c r="BF440" s="232">
        <f>IF(N440="snížená",J440,0)</f>
        <v>0</v>
      </c>
      <c r="BG440" s="232">
        <f>IF(N440="zákl. přenesená",J440,0)</f>
        <v>0</v>
      </c>
      <c r="BH440" s="232">
        <f>IF(N440="sníž. přenesená",J440,0)</f>
        <v>0</v>
      </c>
      <c r="BI440" s="232">
        <f>IF(N440="nulová",J440,0)</f>
        <v>0</v>
      </c>
      <c r="BJ440" s="17" t="s">
        <v>84</v>
      </c>
      <c r="BK440" s="232">
        <f>ROUND(I440*H440,2)</f>
        <v>0</v>
      </c>
      <c r="BL440" s="17" t="s">
        <v>248</v>
      </c>
      <c r="BM440" s="231" t="s">
        <v>587</v>
      </c>
    </row>
    <row r="441" s="2" customFormat="1">
      <c r="A441" s="38"/>
      <c r="B441" s="39"/>
      <c r="C441" s="40"/>
      <c r="D441" s="235" t="s">
        <v>198</v>
      </c>
      <c r="E441" s="40"/>
      <c r="F441" s="266" t="s">
        <v>588</v>
      </c>
      <c r="G441" s="40"/>
      <c r="H441" s="40"/>
      <c r="I441" s="267"/>
      <c r="J441" s="40"/>
      <c r="K441" s="40"/>
      <c r="L441" s="44"/>
      <c r="M441" s="268"/>
      <c r="N441" s="269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198</v>
      </c>
      <c r="AU441" s="17" t="s">
        <v>86</v>
      </c>
    </row>
    <row r="442" s="13" customFormat="1">
      <c r="A442" s="13"/>
      <c r="B442" s="233"/>
      <c r="C442" s="234"/>
      <c r="D442" s="235" t="s">
        <v>154</v>
      </c>
      <c r="E442" s="236" t="s">
        <v>1</v>
      </c>
      <c r="F442" s="237" t="s">
        <v>589</v>
      </c>
      <c r="G442" s="234"/>
      <c r="H442" s="236" t="s">
        <v>1</v>
      </c>
      <c r="I442" s="238"/>
      <c r="J442" s="234"/>
      <c r="K442" s="234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154</v>
      </c>
      <c r="AU442" s="243" t="s">
        <v>86</v>
      </c>
      <c r="AV442" s="13" t="s">
        <v>84</v>
      </c>
      <c r="AW442" s="13" t="s">
        <v>33</v>
      </c>
      <c r="AX442" s="13" t="s">
        <v>76</v>
      </c>
      <c r="AY442" s="243" t="s">
        <v>146</v>
      </c>
    </row>
    <row r="443" s="14" customFormat="1">
      <c r="A443" s="14"/>
      <c r="B443" s="244"/>
      <c r="C443" s="245"/>
      <c r="D443" s="235" t="s">
        <v>154</v>
      </c>
      <c r="E443" s="246" t="s">
        <v>1</v>
      </c>
      <c r="F443" s="247" t="s">
        <v>590</v>
      </c>
      <c r="G443" s="245"/>
      <c r="H443" s="248">
        <v>7.452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4" t="s">
        <v>154</v>
      </c>
      <c r="AU443" s="254" t="s">
        <v>86</v>
      </c>
      <c r="AV443" s="14" t="s">
        <v>86</v>
      </c>
      <c r="AW443" s="14" t="s">
        <v>33</v>
      </c>
      <c r="AX443" s="14" t="s">
        <v>76</v>
      </c>
      <c r="AY443" s="254" t="s">
        <v>146</v>
      </c>
    </row>
    <row r="444" s="13" customFormat="1">
      <c r="A444" s="13"/>
      <c r="B444" s="233"/>
      <c r="C444" s="234"/>
      <c r="D444" s="235" t="s">
        <v>154</v>
      </c>
      <c r="E444" s="236" t="s">
        <v>1</v>
      </c>
      <c r="F444" s="237" t="s">
        <v>591</v>
      </c>
      <c r="G444" s="234"/>
      <c r="H444" s="236" t="s">
        <v>1</v>
      </c>
      <c r="I444" s="238"/>
      <c r="J444" s="234"/>
      <c r="K444" s="234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154</v>
      </c>
      <c r="AU444" s="243" t="s">
        <v>86</v>
      </c>
      <c r="AV444" s="13" t="s">
        <v>84</v>
      </c>
      <c r="AW444" s="13" t="s">
        <v>33</v>
      </c>
      <c r="AX444" s="13" t="s">
        <v>76</v>
      </c>
      <c r="AY444" s="243" t="s">
        <v>146</v>
      </c>
    </row>
    <row r="445" s="14" customFormat="1">
      <c r="A445" s="14"/>
      <c r="B445" s="244"/>
      <c r="C445" s="245"/>
      <c r="D445" s="235" t="s">
        <v>154</v>
      </c>
      <c r="E445" s="246" t="s">
        <v>1</v>
      </c>
      <c r="F445" s="247" t="s">
        <v>592</v>
      </c>
      <c r="G445" s="245"/>
      <c r="H445" s="248">
        <v>3.8639999999999999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4" t="s">
        <v>154</v>
      </c>
      <c r="AU445" s="254" t="s">
        <v>86</v>
      </c>
      <c r="AV445" s="14" t="s">
        <v>86</v>
      </c>
      <c r="AW445" s="14" t="s">
        <v>33</v>
      </c>
      <c r="AX445" s="14" t="s">
        <v>76</v>
      </c>
      <c r="AY445" s="254" t="s">
        <v>146</v>
      </c>
    </row>
    <row r="446" s="13" customFormat="1">
      <c r="A446" s="13"/>
      <c r="B446" s="233"/>
      <c r="C446" s="234"/>
      <c r="D446" s="235" t="s">
        <v>154</v>
      </c>
      <c r="E446" s="236" t="s">
        <v>1</v>
      </c>
      <c r="F446" s="237" t="s">
        <v>593</v>
      </c>
      <c r="G446" s="234"/>
      <c r="H446" s="236" t="s">
        <v>1</v>
      </c>
      <c r="I446" s="238"/>
      <c r="J446" s="234"/>
      <c r="K446" s="234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154</v>
      </c>
      <c r="AU446" s="243" t="s">
        <v>86</v>
      </c>
      <c r="AV446" s="13" t="s">
        <v>84</v>
      </c>
      <c r="AW446" s="13" t="s">
        <v>33</v>
      </c>
      <c r="AX446" s="13" t="s">
        <v>76</v>
      </c>
      <c r="AY446" s="243" t="s">
        <v>146</v>
      </c>
    </row>
    <row r="447" s="14" customFormat="1">
      <c r="A447" s="14"/>
      <c r="B447" s="244"/>
      <c r="C447" s="245"/>
      <c r="D447" s="235" t="s">
        <v>154</v>
      </c>
      <c r="E447" s="246" t="s">
        <v>1</v>
      </c>
      <c r="F447" s="247" t="s">
        <v>594</v>
      </c>
      <c r="G447" s="245"/>
      <c r="H447" s="248">
        <v>18.492000000000001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4" t="s">
        <v>154</v>
      </c>
      <c r="AU447" s="254" t="s">
        <v>86</v>
      </c>
      <c r="AV447" s="14" t="s">
        <v>86</v>
      </c>
      <c r="AW447" s="14" t="s">
        <v>33</v>
      </c>
      <c r="AX447" s="14" t="s">
        <v>76</v>
      </c>
      <c r="AY447" s="254" t="s">
        <v>146</v>
      </c>
    </row>
    <row r="448" s="15" customFormat="1">
      <c r="A448" s="15"/>
      <c r="B448" s="255"/>
      <c r="C448" s="256"/>
      <c r="D448" s="235" t="s">
        <v>154</v>
      </c>
      <c r="E448" s="257" t="s">
        <v>1</v>
      </c>
      <c r="F448" s="258" t="s">
        <v>157</v>
      </c>
      <c r="G448" s="256"/>
      <c r="H448" s="259">
        <v>29.808</v>
      </c>
      <c r="I448" s="260"/>
      <c r="J448" s="256"/>
      <c r="K448" s="256"/>
      <c r="L448" s="261"/>
      <c r="M448" s="262"/>
      <c r="N448" s="263"/>
      <c r="O448" s="263"/>
      <c r="P448" s="263"/>
      <c r="Q448" s="263"/>
      <c r="R448" s="263"/>
      <c r="S448" s="263"/>
      <c r="T448" s="264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5" t="s">
        <v>154</v>
      </c>
      <c r="AU448" s="265" t="s">
        <v>86</v>
      </c>
      <c r="AV448" s="15" t="s">
        <v>152</v>
      </c>
      <c r="AW448" s="15" t="s">
        <v>33</v>
      </c>
      <c r="AX448" s="15" t="s">
        <v>84</v>
      </c>
      <c r="AY448" s="265" t="s">
        <v>146</v>
      </c>
    </row>
    <row r="449" s="2" customFormat="1" ht="37.8" customHeight="1">
      <c r="A449" s="38"/>
      <c r="B449" s="39"/>
      <c r="C449" s="270" t="s">
        <v>595</v>
      </c>
      <c r="D449" s="270" t="s">
        <v>225</v>
      </c>
      <c r="E449" s="271" t="s">
        <v>596</v>
      </c>
      <c r="F449" s="272" t="s">
        <v>597</v>
      </c>
      <c r="G449" s="273" t="s">
        <v>151</v>
      </c>
      <c r="H449" s="274">
        <v>29.808</v>
      </c>
      <c r="I449" s="275"/>
      <c r="J449" s="276">
        <f>ROUND(I449*H449,2)</f>
        <v>0</v>
      </c>
      <c r="K449" s="277"/>
      <c r="L449" s="278"/>
      <c r="M449" s="279" t="s">
        <v>1</v>
      </c>
      <c r="N449" s="280" t="s">
        <v>41</v>
      </c>
      <c r="O449" s="91"/>
      <c r="P449" s="229">
        <f>O449*H449</f>
        <v>0</v>
      </c>
      <c r="Q449" s="229">
        <v>0</v>
      </c>
      <c r="R449" s="229">
        <f>Q449*H449</f>
        <v>0</v>
      </c>
      <c r="S449" s="229">
        <v>0</v>
      </c>
      <c r="T449" s="230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1" t="s">
        <v>348</v>
      </c>
      <c r="AT449" s="231" t="s">
        <v>225</v>
      </c>
      <c r="AU449" s="231" t="s">
        <v>86</v>
      </c>
      <c r="AY449" s="17" t="s">
        <v>146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17" t="s">
        <v>84</v>
      </c>
      <c r="BK449" s="232">
        <f>ROUND(I449*H449,2)</f>
        <v>0</v>
      </c>
      <c r="BL449" s="17" t="s">
        <v>248</v>
      </c>
      <c r="BM449" s="231" t="s">
        <v>598</v>
      </c>
    </row>
    <row r="450" s="2" customFormat="1">
      <c r="A450" s="38"/>
      <c r="B450" s="39"/>
      <c r="C450" s="40"/>
      <c r="D450" s="235" t="s">
        <v>198</v>
      </c>
      <c r="E450" s="40"/>
      <c r="F450" s="266" t="s">
        <v>599</v>
      </c>
      <c r="G450" s="40"/>
      <c r="H450" s="40"/>
      <c r="I450" s="267"/>
      <c r="J450" s="40"/>
      <c r="K450" s="40"/>
      <c r="L450" s="44"/>
      <c r="M450" s="268"/>
      <c r="N450" s="269"/>
      <c r="O450" s="91"/>
      <c r="P450" s="91"/>
      <c r="Q450" s="91"/>
      <c r="R450" s="91"/>
      <c r="S450" s="91"/>
      <c r="T450" s="92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198</v>
      </c>
      <c r="AU450" s="17" t="s">
        <v>86</v>
      </c>
    </row>
    <row r="451" s="13" customFormat="1">
      <c r="A451" s="13"/>
      <c r="B451" s="233"/>
      <c r="C451" s="234"/>
      <c r="D451" s="235" t="s">
        <v>154</v>
      </c>
      <c r="E451" s="236" t="s">
        <v>1</v>
      </c>
      <c r="F451" s="237" t="s">
        <v>589</v>
      </c>
      <c r="G451" s="234"/>
      <c r="H451" s="236" t="s">
        <v>1</v>
      </c>
      <c r="I451" s="238"/>
      <c r="J451" s="234"/>
      <c r="K451" s="234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154</v>
      </c>
      <c r="AU451" s="243" t="s">
        <v>86</v>
      </c>
      <c r="AV451" s="13" t="s">
        <v>84</v>
      </c>
      <c r="AW451" s="13" t="s">
        <v>33</v>
      </c>
      <c r="AX451" s="13" t="s">
        <v>76</v>
      </c>
      <c r="AY451" s="243" t="s">
        <v>146</v>
      </c>
    </row>
    <row r="452" s="14" customFormat="1">
      <c r="A452" s="14"/>
      <c r="B452" s="244"/>
      <c r="C452" s="245"/>
      <c r="D452" s="235" t="s">
        <v>154</v>
      </c>
      <c r="E452" s="246" t="s">
        <v>1</v>
      </c>
      <c r="F452" s="247" t="s">
        <v>590</v>
      </c>
      <c r="G452" s="245"/>
      <c r="H452" s="248">
        <v>7.452</v>
      </c>
      <c r="I452" s="249"/>
      <c r="J452" s="245"/>
      <c r="K452" s="245"/>
      <c r="L452" s="250"/>
      <c r="M452" s="251"/>
      <c r="N452" s="252"/>
      <c r="O452" s="252"/>
      <c r="P452" s="252"/>
      <c r="Q452" s="252"/>
      <c r="R452" s="252"/>
      <c r="S452" s="252"/>
      <c r="T452" s="253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4" t="s">
        <v>154</v>
      </c>
      <c r="AU452" s="254" t="s">
        <v>86</v>
      </c>
      <c r="AV452" s="14" t="s">
        <v>86</v>
      </c>
      <c r="AW452" s="14" t="s">
        <v>33</v>
      </c>
      <c r="AX452" s="14" t="s">
        <v>76</v>
      </c>
      <c r="AY452" s="254" t="s">
        <v>146</v>
      </c>
    </row>
    <row r="453" s="13" customFormat="1">
      <c r="A453" s="13"/>
      <c r="B453" s="233"/>
      <c r="C453" s="234"/>
      <c r="D453" s="235" t="s">
        <v>154</v>
      </c>
      <c r="E453" s="236" t="s">
        <v>1</v>
      </c>
      <c r="F453" s="237" t="s">
        <v>591</v>
      </c>
      <c r="G453" s="234"/>
      <c r="H453" s="236" t="s">
        <v>1</v>
      </c>
      <c r="I453" s="238"/>
      <c r="J453" s="234"/>
      <c r="K453" s="234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154</v>
      </c>
      <c r="AU453" s="243" t="s">
        <v>86</v>
      </c>
      <c r="AV453" s="13" t="s">
        <v>84</v>
      </c>
      <c r="AW453" s="13" t="s">
        <v>33</v>
      </c>
      <c r="AX453" s="13" t="s">
        <v>76</v>
      </c>
      <c r="AY453" s="243" t="s">
        <v>146</v>
      </c>
    </row>
    <row r="454" s="14" customFormat="1">
      <c r="A454" s="14"/>
      <c r="B454" s="244"/>
      <c r="C454" s="245"/>
      <c r="D454" s="235" t="s">
        <v>154</v>
      </c>
      <c r="E454" s="246" t="s">
        <v>1</v>
      </c>
      <c r="F454" s="247" t="s">
        <v>592</v>
      </c>
      <c r="G454" s="245"/>
      <c r="H454" s="248">
        <v>3.8639999999999999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154</v>
      </c>
      <c r="AU454" s="254" t="s">
        <v>86</v>
      </c>
      <c r="AV454" s="14" t="s">
        <v>86</v>
      </c>
      <c r="AW454" s="14" t="s">
        <v>33</v>
      </c>
      <c r="AX454" s="14" t="s">
        <v>76</v>
      </c>
      <c r="AY454" s="254" t="s">
        <v>146</v>
      </c>
    </row>
    <row r="455" s="13" customFormat="1">
      <c r="A455" s="13"/>
      <c r="B455" s="233"/>
      <c r="C455" s="234"/>
      <c r="D455" s="235" t="s">
        <v>154</v>
      </c>
      <c r="E455" s="236" t="s">
        <v>1</v>
      </c>
      <c r="F455" s="237" t="s">
        <v>593</v>
      </c>
      <c r="G455" s="234"/>
      <c r="H455" s="236" t="s">
        <v>1</v>
      </c>
      <c r="I455" s="238"/>
      <c r="J455" s="234"/>
      <c r="K455" s="234"/>
      <c r="L455" s="239"/>
      <c r="M455" s="240"/>
      <c r="N455" s="241"/>
      <c r="O455" s="241"/>
      <c r="P455" s="241"/>
      <c r="Q455" s="241"/>
      <c r="R455" s="241"/>
      <c r="S455" s="241"/>
      <c r="T455" s="24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3" t="s">
        <v>154</v>
      </c>
      <c r="AU455" s="243" t="s">
        <v>86</v>
      </c>
      <c r="AV455" s="13" t="s">
        <v>84</v>
      </c>
      <c r="AW455" s="13" t="s">
        <v>33</v>
      </c>
      <c r="AX455" s="13" t="s">
        <v>76</v>
      </c>
      <c r="AY455" s="243" t="s">
        <v>146</v>
      </c>
    </row>
    <row r="456" s="14" customFormat="1">
      <c r="A456" s="14"/>
      <c r="B456" s="244"/>
      <c r="C456" s="245"/>
      <c r="D456" s="235" t="s">
        <v>154</v>
      </c>
      <c r="E456" s="246" t="s">
        <v>1</v>
      </c>
      <c r="F456" s="247" t="s">
        <v>594</v>
      </c>
      <c r="G456" s="245"/>
      <c r="H456" s="248">
        <v>18.492000000000001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4" t="s">
        <v>154</v>
      </c>
      <c r="AU456" s="254" t="s">
        <v>86</v>
      </c>
      <c r="AV456" s="14" t="s">
        <v>86</v>
      </c>
      <c r="AW456" s="14" t="s">
        <v>33</v>
      </c>
      <c r="AX456" s="14" t="s">
        <v>76</v>
      </c>
      <c r="AY456" s="254" t="s">
        <v>146</v>
      </c>
    </row>
    <row r="457" s="15" customFormat="1">
      <c r="A457" s="15"/>
      <c r="B457" s="255"/>
      <c r="C457" s="256"/>
      <c r="D457" s="235" t="s">
        <v>154</v>
      </c>
      <c r="E457" s="257" t="s">
        <v>1</v>
      </c>
      <c r="F457" s="258" t="s">
        <v>157</v>
      </c>
      <c r="G457" s="256"/>
      <c r="H457" s="259">
        <v>29.808</v>
      </c>
      <c r="I457" s="260"/>
      <c r="J457" s="256"/>
      <c r="K457" s="256"/>
      <c r="L457" s="261"/>
      <c r="M457" s="262"/>
      <c r="N457" s="263"/>
      <c r="O457" s="263"/>
      <c r="P457" s="263"/>
      <c r="Q457" s="263"/>
      <c r="R457" s="263"/>
      <c r="S457" s="263"/>
      <c r="T457" s="264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5" t="s">
        <v>154</v>
      </c>
      <c r="AU457" s="265" t="s">
        <v>86</v>
      </c>
      <c r="AV457" s="15" t="s">
        <v>152</v>
      </c>
      <c r="AW457" s="15" t="s">
        <v>33</v>
      </c>
      <c r="AX457" s="15" t="s">
        <v>84</v>
      </c>
      <c r="AY457" s="265" t="s">
        <v>146</v>
      </c>
    </row>
    <row r="458" s="12" customFormat="1" ht="25.92" customHeight="1">
      <c r="A458" s="12"/>
      <c r="B458" s="203"/>
      <c r="C458" s="204"/>
      <c r="D458" s="205" t="s">
        <v>75</v>
      </c>
      <c r="E458" s="206" t="s">
        <v>225</v>
      </c>
      <c r="F458" s="206" t="s">
        <v>600</v>
      </c>
      <c r="G458" s="204"/>
      <c r="H458" s="204"/>
      <c r="I458" s="207"/>
      <c r="J458" s="208">
        <f>BK458</f>
        <v>0</v>
      </c>
      <c r="K458" s="204"/>
      <c r="L458" s="209"/>
      <c r="M458" s="210"/>
      <c r="N458" s="211"/>
      <c r="O458" s="211"/>
      <c r="P458" s="212">
        <f>P459</f>
        <v>0</v>
      </c>
      <c r="Q458" s="211"/>
      <c r="R458" s="212">
        <f>R459</f>
        <v>0</v>
      </c>
      <c r="S458" s="211"/>
      <c r="T458" s="213">
        <f>T459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4" t="s">
        <v>161</v>
      </c>
      <c r="AT458" s="215" t="s">
        <v>75</v>
      </c>
      <c r="AU458" s="215" t="s">
        <v>76</v>
      </c>
      <c r="AY458" s="214" t="s">
        <v>146</v>
      </c>
      <c r="BK458" s="216">
        <f>BK459</f>
        <v>0</v>
      </c>
    </row>
    <row r="459" s="12" customFormat="1" ht="22.8" customHeight="1">
      <c r="A459" s="12"/>
      <c r="B459" s="203"/>
      <c r="C459" s="204"/>
      <c r="D459" s="205" t="s">
        <v>75</v>
      </c>
      <c r="E459" s="217" t="s">
        <v>601</v>
      </c>
      <c r="F459" s="217" t="s">
        <v>602</v>
      </c>
      <c r="G459" s="204"/>
      <c r="H459" s="204"/>
      <c r="I459" s="207"/>
      <c r="J459" s="218">
        <f>BK459</f>
        <v>0</v>
      </c>
      <c r="K459" s="204"/>
      <c r="L459" s="209"/>
      <c r="M459" s="210"/>
      <c r="N459" s="211"/>
      <c r="O459" s="211"/>
      <c r="P459" s="212">
        <f>P460</f>
        <v>0</v>
      </c>
      <c r="Q459" s="211"/>
      <c r="R459" s="212">
        <f>R460</f>
        <v>0</v>
      </c>
      <c r="S459" s="211"/>
      <c r="T459" s="213">
        <f>T460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4" t="s">
        <v>161</v>
      </c>
      <c r="AT459" s="215" t="s">
        <v>75</v>
      </c>
      <c r="AU459" s="215" t="s">
        <v>84</v>
      </c>
      <c r="AY459" s="214" t="s">
        <v>146</v>
      </c>
      <c r="BK459" s="216">
        <f>BK460</f>
        <v>0</v>
      </c>
    </row>
    <row r="460" s="2" customFormat="1" ht="37.8" customHeight="1">
      <c r="A460" s="38"/>
      <c r="B460" s="39"/>
      <c r="C460" s="219" t="s">
        <v>603</v>
      </c>
      <c r="D460" s="219" t="s">
        <v>148</v>
      </c>
      <c r="E460" s="220" t="s">
        <v>604</v>
      </c>
      <c r="F460" s="221" t="s">
        <v>605</v>
      </c>
      <c r="G460" s="222" t="s">
        <v>606</v>
      </c>
      <c r="H460" s="223">
        <v>1</v>
      </c>
      <c r="I460" s="224"/>
      <c r="J460" s="225">
        <f>ROUND(I460*H460,2)</f>
        <v>0</v>
      </c>
      <c r="K460" s="226"/>
      <c r="L460" s="44"/>
      <c r="M460" s="282" t="s">
        <v>1</v>
      </c>
      <c r="N460" s="283" t="s">
        <v>41</v>
      </c>
      <c r="O460" s="284"/>
      <c r="P460" s="285">
        <f>O460*H460</f>
        <v>0</v>
      </c>
      <c r="Q460" s="285">
        <v>0</v>
      </c>
      <c r="R460" s="285">
        <f>Q460*H460</f>
        <v>0</v>
      </c>
      <c r="S460" s="285">
        <v>0</v>
      </c>
      <c r="T460" s="286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31" t="s">
        <v>527</v>
      </c>
      <c r="AT460" s="231" t="s">
        <v>148</v>
      </c>
      <c r="AU460" s="231" t="s">
        <v>86</v>
      </c>
      <c r="AY460" s="17" t="s">
        <v>146</v>
      </c>
      <c r="BE460" s="232">
        <f>IF(N460="základní",J460,0)</f>
        <v>0</v>
      </c>
      <c r="BF460" s="232">
        <f>IF(N460="snížená",J460,0)</f>
        <v>0</v>
      </c>
      <c r="BG460" s="232">
        <f>IF(N460="zákl. přenesená",J460,0)</f>
        <v>0</v>
      </c>
      <c r="BH460" s="232">
        <f>IF(N460="sníž. přenesená",J460,0)</f>
        <v>0</v>
      </c>
      <c r="BI460" s="232">
        <f>IF(N460="nulová",J460,0)</f>
        <v>0</v>
      </c>
      <c r="BJ460" s="17" t="s">
        <v>84</v>
      </c>
      <c r="BK460" s="232">
        <f>ROUND(I460*H460,2)</f>
        <v>0</v>
      </c>
      <c r="BL460" s="17" t="s">
        <v>527</v>
      </c>
      <c r="BM460" s="231" t="s">
        <v>607</v>
      </c>
    </row>
    <row r="461" s="2" customFormat="1" ht="6.96" customHeight="1">
      <c r="A461" s="38"/>
      <c r="B461" s="66"/>
      <c r="C461" s="67"/>
      <c r="D461" s="67"/>
      <c r="E461" s="67"/>
      <c r="F461" s="67"/>
      <c r="G461" s="67"/>
      <c r="H461" s="67"/>
      <c r="I461" s="67"/>
      <c r="J461" s="67"/>
      <c r="K461" s="67"/>
      <c r="L461" s="44"/>
      <c r="M461" s="38"/>
      <c r="O461" s="38"/>
      <c r="P461" s="38"/>
      <c r="Q461" s="38"/>
      <c r="R461" s="38"/>
      <c r="S461" s="38"/>
      <c r="T461" s="38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</row>
  </sheetData>
  <sheetProtection sheet="1" autoFilter="0" formatColumns="0" formatRows="0" objects="1" scenarios="1" spinCount="100000" saltValue="P2fguiMMxKeWWQIVZrDlPzf7egIQqRG3yMrYLPcR0WmtyGZowhgmkU0W5CqlC3IwrQ4nRNIHIo+B9STceNw9Cg==" hashValue="+bZ0ulUpJ8fL0jZGPjq4dcQhSNecsRTkioo5f5K+mNCKVbtNPtQrU3lhPvIWKLQeosiseYdE5m/0C06T0kWywA==" algorithmName="SHA-512" password="CC35"/>
  <autoFilter ref="C130:K460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Oprava mostů v úseku České Budějovice-Rožnov – Černý Kříž – 2. 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608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ROUND((SUM(BE120:BE185)),  2)</f>
        <v>0</v>
      </c>
      <c r="G33" s="38"/>
      <c r="H33" s="38"/>
      <c r="I33" s="155">
        <v>0.20999999999999999</v>
      </c>
      <c r="J33" s="154">
        <f>ROUND(((SUM(BE120:BE185))*I33),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ROUND((SUM(BF120:BF185)),  2)</f>
        <v>0</v>
      </c>
      <c r="G34" s="38"/>
      <c r="H34" s="38"/>
      <c r="I34" s="155">
        <v>0.12</v>
      </c>
      <c r="J34" s="154">
        <f>ROUND(((SUM(BF120:BF185))*I34),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ROUND((SUM(BG120:BG185)),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ROUND((SUM(BH120:BH185)),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ROUND((SUM(BI120:BI185)),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Oprava mostů v úseku České Budějovice-Rožnov – Černý Kříž – 2.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S01-02 - Železniční svršek 82,887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13. 5. 2024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 s.o.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112</v>
      </c>
      <c r="D94" s="176"/>
      <c r="E94" s="176"/>
      <c r="F94" s="176"/>
      <c r="G94" s="176"/>
      <c r="H94" s="176"/>
      <c r="I94" s="176"/>
      <c r="J94" s="177" t="s">
        <v>113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114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79"/>
      <c r="C97" s="180"/>
      <c r="D97" s="181" t="s">
        <v>116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117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609</v>
      </c>
      <c r="E99" s="188"/>
      <c r="F99" s="188"/>
      <c r="G99" s="188"/>
      <c r="H99" s="188"/>
      <c r="I99" s="188"/>
      <c r="J99" s="189">
        <f>J130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124</v>
      </c>
      <c r="E100" s="188"/>
      <c r="F100" s="188"/>
      <c r="G100" s="188"/>
      <c r="H100" s="188"/>
      <c r="I100" s="188"/>
      <c r="J100" s="189">
        <f>J182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131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Oprava mostů v úseku České Budějovice-Rožnov – Černý Kříž – 2. etapa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S01-02 - Železniční svršek 82,887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13. 5. 2024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Správa železnic s.o.</v>
      </c>
      <c r="G116" s="40"/>
      <c r="H116" s="40"/>
      <c r="I116" s="32" t="s">
        <v>32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34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132</v>
      </c>
      <c r="D119" s="194" t="s">
        <v>61</v>
      </c>
      <c r="E119" s="194" t="s">
        <v>57</v>
      </c>
      <c r="F119" s="194" t="s">
        <v>58</v>
      </c>
      <c r="G119" s="194" t="s">
        <v>133</v>
      </c>
      <c r="H119" s="194" t="s">
        <v>134</v>
      </c>
      <c r="I119" s="194" t="s">
        <v>135</v>
      </c>
      <c r="J119" s="195" t="s">
        <v>113</v>
      </c>
      <c r="K119" s="196" t="s">
        <v>136</v>
      </c>
      <c r="L119" s="197"/>
      <c r="M119" s="100" t="s">
        <v>1</v>
      </c>
      <c r="N119" s="101" t="s">
        <v>40</v>
      </c>
      <c r="O119" s="101" t="s">
        <v>137</v>
      </c>
      <c r="P119" s="101" t="s">
        <v>138</v>
      </c>
      <c r="Q119" s="101" t="s">
        <v>139</v>
      </c>
      <c r="R119" s="101" t="s">
        <v>140</v>
      </c>
      <c r="S119" s="101" t="s">
        <v>141</v>
      </c>
      <c r="T119" s="102" t="s">
        <v>142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143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166.3288</v>
      </c>
      <c r="S120" s="104"/>
      <c r="T120" s="201">
        <f>T121</f>
        <v>118.15473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115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144</v>
      </c>
      <c r="F121" s="206" t="s">
        <v>145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P122+P130+P182</f>
        <v>0</v>
      </c>
      <c r="Q121" s="211"/>
      <c r="R121" s="212">
        <f>R122+R130+R182</f>
        <v>166.3288</v>
      </c>
      <c r="S121" s="211"/>
      <c r="T121" s="213">
        <f>T122+T130+T182</f>
        <v>118.15473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75</v>
      </c>
      <c r="AU121" s="215" t="s">
        <v>76</v>
      </c>
      <c r="AY121" s="214" t="s">
        <v>146</v>
      </c>
      <c r="BK121" s="216">
        <f>BK122+BK130+BK182</f>
        <v>0</v>
      </c>
    </row>
    <row r="122" s="12" customFormat="1" ht="22.8" customHeight="1">
      <c r="A122" s="12"/>
      <c r="B122" s="203"/>
      <c r="C122" s="204"/>
      <c r="D122" s="205" t="s">
        <v>75</v>
      </c>
      <c r="E122" s="217" t="s">
        <v>84</v>
      </c>
      <c r="F122" s="217" t="s">
        <v>147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SUM(P123:P129)</f>
        <v>0</v>
      </c>
      <c r="Q122" s="211"/>
      <c r="R122" s="212">
        <f>SUM(R123:R129)</f>
        <v>0</v>
      </c>
      <c r="S122" s="211"/>
      <c r="T122" s="213">
        <f>SUM(T123:T129)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75</v>
      </c>
      <c r="AU122" s="215" t="s">
        <v>84</v>
      </c>
      <c r="AY122" s="214" t="s">
        <v>146</v>
      </c>
      <c r="BK122" s="216">
        <f>SUM(BK123:BK129)</f>
        <v>0</v>
      </c>
    </row>
    <row r="123" s="2" customFormat="1" ht="49.05" customHeight="1">
      <c r="A123" s="38"/>
      <c r="B123" s="39"/>
      <c r="C123" s="219" t="s">
        <v>84</v>
      </c>
      <c r="D123" s="219" t="s">
        <v>148</v>
      </c>
      <c r="E123" s="220" t="s">
        <v>186</v>
      </c>
      <c r="F123" s="221" t="s">
        <v>187</v>
      </c>
      <c r="G123" s="222" t="s">
        <v>188</v>
      </c>
      <c r="H123" s="223">
        <v>97.920000000000002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41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152</v>
      </c>
      <c r="AT123" s="231" t="s">
        <v>148</v>
      </c>
      <c r="AU123" s="231" t="s">
        <v>86</v>
      </c>
      <c r="AY123" s="17" t="s">
        <v>146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84</v>
      </c>
      <c r="BK123" s="232">
        <f>ROUND(I123*H123,2)</f>
        <v>0</v>
      </c>
      <c r="BL123" s="17" t="s">
        <v>152</v>
      </c>
      <c r="BM123" s="231" t="s">
        <v>610</v>
      </c>
    </row>
    <row r="124" s="13" customFormat="1">
      <c r="A124" s="13"/>
      <c r="B124" s="233"/>
      <c r="C124" s="234"/>
      <c r="D124" s="235" t="s">
        <v>154</v>
      </c>
      <c r="E124" s="236" t="s">
        <v>1</v>
      </c>
      <c r="F124" s="237" t="s">
        <v>611</v>
      </c>
      <c r="G124" s="234"/>
      <c r="H124" s="236" t="s">
        <v>1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154</v>
      </c>
      <c r="AU124" s="243" t="s">
        <v>86</v>
      </c>
      <c r="AV124" s="13" t="s">
        <v>84</v>
      </c>
      <c r="AW124" s="13" t="s">
        <v>33</v>
      </c>
      <c r="AX124" s="13" t="s">
        <v>76</v>
      </c>
      <c r="AY124" s="243" t="s">
        <v>146</v>
      </c>
    </row>
    <row r="125" s="14" customFormat="1">
      <c r="A125" s="14"/>
      <c r="B125" s="244"/>
      <c r="C125" s="245"/>
      <c r="D125" s="235" t="s">
        <v>154</v>
      </c>
      <c r="E125" s="246" t="s">
        <v>1</v>
      </c>
      <c r="F125" s="247" t="s">
        <v>612</v>
      </c>
      <c r="G125" s="245"/>
      <c r="H125" s="248">
        <v>97.920000000000002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154</v>
      </c>
      <c r="AU125" s="254" t="s">
        <v>86</v>
      </c>
      <c r="AV125" s="14" t="s">
        <v>86</v>
      </c>
      <c r="AW125" s="14" t="s">
        <v>33</v>
      </c>
      <c r="AX125" s="14" t="s">
        <v>76</v>
      </c>
      <c r="AY125" s="254" t="s">
        <v>146</v>
      </c>
    </row>
    <row r="126" s="15" customFormat="1">
      <c r="A126" s="15"/>
      <c r="B126" s="255"/>
      <c r="C126" s="256"/>
      <c r="D126" s="235" t="s">
        <v>154</v>
      </c>
      <c r="E126" s="257" t="s">
        <v>1</v>
      </c>
      <c r="F126" s="258" t="s">
        <v>157</v>
      </c>
      <c r="G126" s="256"/>
      <c r="H126" s="259">
        <v>97.920000000000002</v>
      </c>
      <c r="I126" s="260"/>
      <c r="J126" s="256"/>
      <c r="K126" s="256"/>
      <c r="L126" s="261"/>
      <c r="M126" s="262"/>
      <c r="N126" s="263"/>
      <c r="O126" s="263"/>
      <c r="P126" s="263"/>
      <c r="Q126" s="263"/>
      <c r="R126" s="263"/>
      <c r="S126" s="263"/>
      <c r="T126" s="264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5" t="s">
        <v>154</v>
      </c>
      <c r="AU126" s="265" t="s">
        <v>86</v>
      </c>
      <c r="AV126" s="15" t="s">
        <v>152</v>
      </c>
      <c r="AW126" s="15" t="s">
        <v>33</v>
      </c>
      <c r="AX126" s="15" t="s">
        <v>84</v>
      </c>
      <c r="AY126" s="265" t="s">
        <v>146</v>
      </c>
    </row>
    <row r="127" s="2" customFormat="1" ht="24.15" customHeight="1">
      <c r="A127" s="38"/>
      <c r="B127" s="39"/>
      <c r="C127" s="219" t="s">
        <v>86</v>
      </c>
      <c r="D127" s="219" t="s">
        <v>148</v>
      </c>
      <c r="E127" s="220" t="s">
        <v>613</v>
      </c>
      <c r="F127" s="221" t="s">
        <v>614</v>
      </c>
      <c r="G127" s="222" t="s">
        <v>188</v>
      </c>
      <c r="H127" s="223">
        <v>97.920000000000002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41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152</v>
      </c>
      <c r="AT127" s="231" t="s">
        <v>148</v>
      </c>
      <c r="AU127" s="231" t="s">
        <v>86</v>
      </c>
      <c r="AY127" s="17" t="s">
        <v>146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152</v>
      </c>
      <c r="BM127" s="231" t="s">
        <v>615</v>
      </c>
    </row>
    <row r="128" s="14" customFormat="1">
      <c r="A128" s="14"/>
      <c r="B128" s="244"/>
      <c r="C128" s="245"/>
      <c r="D128" s="235" t="s">
        <v>154</v>
      </c>
      <c r="E128" s="246" t="s">
        <v>1</v>
      </c>
      <c r="F128" s="247" t="s">
        <v>616</v>
      </c>
      <c r="G128" s="245"/>
      <c r="H128" s="248">
        <v>97.920000000000002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154</v>
      </c>
      <c r="AU128" s="254" t="s">
        <v>86</v>
      </c>
      <c r="AV128" s="14" t="s">
        <v>86</v>
      </c>
      <c r="AW128" s="14" t="s">
        <v>33</v>
      </c>
      <c r="AX128" s="14" t="s">
        <v>76</v>
      </c>
      <c r="AY128" s="254" t="s">
        <v>146</v>
      </c>
    </row>
    <row r="129" s="15" customFormat="1">
      <c r="A129" s="15"/>
      <c r="B129" s="255"/>
      <c r="C129" s="256"/>
      <c r="D129" s="235" t="s">
        <v>154</v>
      </c>
      <c r="E129" s="257" t="s">
        <v>1</v>
      </c>
      <c r="F129" s="258" t="s">
        <v>157</v>
      </c>
      <c r="G129" s="256"/>
      <c r="H129" s="259">
        <v>97.920000000000002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5" t="s">
        <v>154</v>
      </c>
      <c r="AU129" s="265" t="s">
        <v>86</v>
      </c>
      <c r="AV129" s="15" t="s">
        <v>152</v>
      </c>
      <c r="AW129" s="15" t="s">
        <v>33</v>
      </c>
      <c r="AX129" s="15" t="s">
        <v>84</v>
      </c>
      <c r="AY129" s="265" t="s">
        <v>146</v>
      </c>
    </row>
    <row r="130" s="12" customFormat="1" ht="22.8" customHeight="1">
      <c r="A130" s="12"/>
      <c r="B130" s="203"/>
      <c r="C130" s="204"/>
      <c r="D130" s="205" t="s">
        <v>75</v>
      </c>
      <c r="E130" s="217" t="s">
        <v>173</v>
      </c>
      <c r="F130" s="217" t="s">
        <v>617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SUM(P131:P181)</f>
        <v>0</v>
      </c>
      <c r="Q130" s="211"/>
      <c r="R130" s="212">
        <f>SUM(R131:R181)</f>
        <v>166.3288</v>
      </c>
      <c r="S130" s="211"/>
      <c r="T130" s="213">
        <f>SUM(T131:T181)</f>
        <v>118.15473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84</v>
      </c>
      <c r="AT130" s="215" t="s">
        <v>75</v>
      </c>
      <c r="AU130" s="215" t="s">
        <v>84</v>
      </c>
      <c r="AY130" s="214" t="s">
        <v>146</v>
      </c>
      <c r="BK130" s="216">
        <f>SUM(BK131:BK181)</f>
        <v>0</v>
      </c>
    </row>
    <row r="131" s="2" customFormat="1" ht="21.75" customHeight="1">
      <c r="A131" s="38"/>
      <c r="B131" s="39"/>
      <c r="C131" s="219" t="s">
        <v>161</v>
      </c>
      <c r="D131" s="219" t="s">
        <v>148</v>
      </c>
      <c r="E131" s="220" t="s">
        <v>618</v>
      </c>
      <c r="F131" s="221" t="s">
        <v>619</v>
      </c>
      <c r="G131" s="222" t="s">
        <v>176</v>
      </c>
      <c r="H131" s="223">
        <v>57.600000000000001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152</v>
      </c>
      <c r="AT131" s="231" t="s">
        <v>148</v>
      </c>
      <c r="AU131" s="231" t="s">
        <v>86</v>
      </c>
      <c r="AY131" s="17" t="s">
        <v>146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152</v>
      </c>
      <c r="BM131" s="231" t="s">
        <v>620</v>
      </c>
    </row>
    <row r="132" s="14" customFormat="1">
      <c r="A132" s="14"/>
      <c r="B132" s="244"/>
      <c r="C132" s="245"/>
      <c r="D132" s="235" t="s">
        <v>154</v>
      </c>
      <c r="E132" s="246" t="s">
        <v>1</v>
      </c>
      <c r="F132" s="247" t="s">
        <v>621</v>
      </c>
      <c r="G132" s="245"/>
      <c r="H132" s="248">
        <v>57.600000000000001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154</v>
      </c>
      <c r="AU132" s="254" t="s">
        <v>86</v>
      </c>
      <c r="AV132" s="14" t="s">
        <v>86</v>
      </c>
      <c r="AW132" s="14" t="s">
        <v>33</v>
      </c>
      <c r="AX132" s="14" t="s">
        <v>76</v>
      </c>
      <c r="AY132" s="254" t="s">
        <v>146</v>
      </c>
    </row>
    <row r="133" s="15" customFormat="1">
      <c r="A133" s="15"/>
      <c r="B133" s="255"/>
      <c r="C133" s="256"/>
      <c r="D133" s="235" t="s">
        <v>154</v>
      </c>
      <c r="E133" s="257" t="s">
        <v>1</v>
      </c>
      <c r="F133" s="258" t="s">
        <v>157</v>
      </c>
      <c r="G133" s="256"/>
      <c r="H133" s="259">
        <v>57.600000000000001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5" t="s">
        <v>154</v>
      </c>
      <c r="AU133" s="265" t="s">
        <v>86</v>
      </c>
      <c r="AV133" s="15" t="s">
        <v>152</v>
      </c>
      <c r="AW133" s="15" t="s">
        <v>33</v>
      </c>
      <c r="AX133" s="15" t="s">
        <v>84</v>
      </c>
      <c r="AY133" s="265" t="s">
        <v>146</v>
      </c>
    </row>
    <row r="134" s="2" customFormat="1" ht="21.75" customHeight="1">
      <c r="A134" s="38"/>
      <c r="B134" s="39"/>
      <c r="C134" s="270" t="s">
        <v>152</v>
      </c>
      <c r="D134" s="270" t="s">
        <v>225</v>
      </c>
      <c r="E134" s="271" t="s">
        <v>622</v>
      </c>
      <c r="F134" s="272" t="s">
        <v>623</v>
      </c>
      <c r="G134" s="273" t="s">
        <v>188</v>
      </c>
      <c r="H134" s="274">
        <v>156.94</v>
      </c>
      <c r="I134" s="275"/>
      <c r="J134" s="276">
        <f>ROUND(I134*H134,2)</f>
        <v>0</v>
      </c>
      <c r="K134" s="277"/>
      <c r="L134" s="278"/>
      <c r="M134" s="279" t="s">
        <v>1</v>
      </c>
      <c r="N134" s="280" t="s">
        <v>41</v>
      </c>
      <c r="O134" s="91"/>
      <c r="P134" s="229">
        <f>O134*H134</f>
        <v>0</v>
      </c>
      <c r="Q134" s="229">
        <v>1</v>
      </c>
      <c r="R134" s="229">
        <f>Q134*H134</f>
        <v>156.94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201</v>
      </c>
      <c r="AT134" s="231" t="s">
        <v>225</v>
      </c>
      <c r="AU134" s="231" t="s">
        <v>86</v>
      </c>
      <c r="AY134" s="17" t="s">
        <v>146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152</v>
      </c>
      <c r="BM134" s="231" t="s">
        <v>624</v>
      </c>
    </row>
    <row r="135" s="14" customFormat="1">
      <c r="A135" s="14"/>
      <c r="B135" s="244"/>
      <c r="C135" s="245"/>
      <c r="D135" s="235" t="s">
        <v>154</v>
      </c>
      <c r="E135" s="246" t="s">
        <v>1</v>
      </c>
      <c r="F135" s="247" t="s">
        <v>625</v>
      </c>
      <c r="G135" s="245"/>
      <c r="H135" s="248">
        <v>109.44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154</v>
      </c>
      <c r="AU135" s="254" t="s">
        <v>86</v>
      </c>
      <c r="AV135" s="14" t="s">
        <v>86</v>
      </c>
      <c r="AW135" s="14" t="s">
        <v>33</v>
      </c>
      <c r="AX135" s="14" t="s">
        <v>76</v>
      </c>
      <c r="AY135" s="254" t="s">
        <v>146</v>
      </c>
    </row>
    <row r="136" s="14" customFormat="1">
      <c r="A136" s="14"/>
      <c r="B136" s="244"/>
      <c r="C136" s="245"/>
      <c r="D136" s="235" t="s">
        <v>154</v>
      </c>
      <c r="E136" s="246" t="s">
        <v>1</v>
      </c>
      <c r="F136" s="247" t="s">
        <v>626</v>
      </c>
      <c r="G136" s="245"/>
      <c r="H136" s="248">
        <v>47.5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154</v>
      </c>
      <c r="AU136" s="254" t="s">
        <v>86</v>
      </c>
      <c r="AV136" s="14" t="s">
        <v>86</v>
      </c>
      <c r="AW136" s="14" t="s">
        <v>33</v>
      </c>
      <c r="AX136" s="14" t="s">
        <v>76</v>
      </c>
      <c r="AY136" s="254" t="s">
        <v>146</v>
      </c>
    </row>
    <row r="137" s="15" customFormat="1">
      <c r="A137" s="15"/>
      <c r="B137" s="255"/>
      <c r="C137" s="256"/>
      <c r="D137" s="235" t="s">
        <v>154</v>
      </c>
      <c r="E137" s="257" t="s">
        <v>1</v>
      </c>
      <c r="F137" s="258" t="s">
        <v>157</v>
      </c>
      <c r="G137" s="256"/>
      <c r="H137" s="259">
        <v>156.94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154</v>
      </c>
      <c r="AU137" s="265" t="s">
        <v>86</v>
      </c>
      <c r="AV137" s="15" t="s">
        <v>152</v>
      </c>
      <c r="AW137" s="15" t="s">
        <v>33</v>
      </c>
      <c r="AX137" s="15" t="s">
        <v>84</v>
      </c>
      <c r="AY137" s="265" t="s">
        <v>146</v>
      </c>
    </row>
    <row r="138" s="2" customFormat="1" ht="55.5" customHeight="1">
      <c r="A138" s="38"/>
      <c r="B138" s="39"/>
      <c r="C138" s="219" t="s">
        <v>173</v>
      </c>
      <c r="D138" s="219" t="s">
        <v>148</v>
      </c>
      <c r="E138" s="220" t="s">
        <v>627</v>
      </c>
      <c r="F138" s="221" t="s">
        <v>628</v>
      </c>
      <c r="G138" s="222" t="s">
        <v>176</v>
      </c>
      <c r="H138" s="223">
        <v>57.600000000000001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1.8080000000000001</v>
      </c>
      <c r="T138" s="230">
        <f>S138*H138</f>
        <v>104.1408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152</v>
      </c>
      <c r="AT138" s="231" t="s">
        <v>148</v>
      </c>
      <c r="AU138" s="231" t="s">
        <v>86</v>
      </c>
      <c r="AY138" s="17" t="s">
        <v>146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152</v>
      </c>
      <c r="BM138" s="231" t="s">
        <v>629</v>
      </c>
    </row>
    <row r="139" s="14" customFormat="1">
      <c r="A139" s="14"/>
      <c r="B139" s="244"/>
      <c r="C139" s="245"/>
      <c r="D139" s="235" t="s">
        <v>154</v>
      </c>
      <c r="E139" s="246" t="s">
        <v>1</v>
      </c>
      <c r="F139" s="247" t="s">
        <v>630</v>
      </c>
      <c r="G139" s="245"/>
      <c r="H139" s="248">
        <v>57.600000000000001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154</v>
      </c>
      <c r="AU139" s="254" t="s">
        <v>86</v>
      </c>
      <c r="AV139" s="14" t="s">
        <v>86</v>
      </c>
      <c r="AW139" s="14" t="s">
        <v>33</v>
      </c>
      <c r="AX139" s="14" t="s">
        <v>76</v>
      </c>
      <c r="AY139" s="254" t="s">
        <v>146</v>
      </c>
    </row>
    <row r="140" s="15" customFormat="1">
      <c r="A140" s="15"/>
      <c r="B140" s="255"/>
      <c r="C140" s="256"/>
      <c r="D140" s="235" t="s">
        <v>154</v>
      </c>
      <c r="E140" s="257" t="s">
        <v>1</v>
      </c>
      <c r="F140" s="258" t="s">
        <v>157</v>
      </c>
      <c r="G140" s="256"/>
      <c r="H140" s="259">
        <v>57.600000000000001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5" t="s">
        <v>154</v>
      </c>
      <c r="AU140" s="265" t="s">
        <v>86</v>
      </c>
      <c r="AV140" s="15" t="s">
        <v>152</v>
      </c>
      <c r="AW140" s="15" t="s">
        <v>33</v>
      </c>
      <c r="AX140" s="15" t="s">
        <v>84</v>
      </c>
      <c r="AY140" s="265" t="s">
        <v>146</v>
      </c>
    </row>
    <row r="141" s="2" customFormat="1" ht="16.5" customHeight="1">
      <c r="A141" s="38"/>
      <c r="B141" s="39"/>
      <c r="C141" s="219" t="s">
        <v>185</v>
      </c>
      <c r="D141" s="219" t="s">
        <v>148</v>
      </c>
      <c r="E141" s="220" t="s">
        <v>631</v>
      </c>
      <c r="F141" s="221" t="s">
        <v>632</v>
      </c>
      <c r="G141" s="222" t="s">
        <v>176</v>
      </c>
      <c r="H141" s="223">
        <v>25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0.20000000000000001</v>
      </c>
      <c r="T141" s="230">
        <f>S141*H141</f>
        <v>5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152</v>
      </c>
      <c r="AT141" s="231" t="s">
        <v>148</v>
      </c>
      <c r="AU141" s="231" t="s">
        <v>86</v>
      </c>
      <c r="AY141" s="17" t="s">
        <v>146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152</v>
      </c>
      <c r="BM141" s="231" t="s">
        <v>633</v>
      </c>
    </row>
    <row r="142" s="14" customFormat="1">
      <c r="A142" s="14"/>
      <c r="B142" s="244"/>
      <c r="C142" s="245"/>
      <c r="D142" s="235" t="s">
        <v>154</v>
      </c>
      <c r="E142" s="246" t="s">
        <v>1</v>
      </c>
      <c r="F142" s="247" t="s">
        <v>308</v>
      </c>
      <c r="G142" s="245"/>
      <c r="H142" s="248">
        <v>25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154</v>
      </c>
      <c r="AU142" s="254" t="s">
        <v>86</v>
      </c>
      <c r="AV142" s="14" t="s">
        <v>86</v>
      </c>
      <c r="AW142" s="14" t="s">
        <v>33</v>
      </c>
      <c r="AX142" s="14" t="s">
        <v>76</v>
      </c>
      <c r="AY142" s="254" t="s">
        <v>146</v>
      </c>
    </row>
    <row r="143" s="15" customFormat="1">
      <c r="A143" s="15"/>
      <c r="B143" s="255"/>
      <c r="C143" s="256"/>
      <c r="D143" s="235" t="s">
        <v>154</v>
      </c>
      <c r="E143" s="257" t="s">
        <v>1</v>
      </c>
      <c r="F143" s="258" t="s">
        <v>157</v>
      </c>
      <c r="G143" s="256"/>
      <c r="H143" s="259">
        <v>25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5" t="s">
        <v>154</v>
      </c>
      <c r="AU143" s="265" t="s">
        <v>86</v>
      </c>
      <c r="AV143" s="15" t="s">
        <v>152</v>
      </c>
      <c r="AW143" s="15" t="s">
        <v>33</v>
      </c>
      <c r="AX143" s="15" t="s">
        <v>84</v>
      </c>
      <c r="AY143" s="265" t="s">
        <v>146</v>
      </c>
    </row>
    <row r="144" s="2" customFormat="1" ht="24.15" customHeight="1">
      <c r="A144" s="38"/>
      <c r="B144" s="39"/>
      <c r="C144" s="219" t="s">
        <v>194</v>
      </c>
      <c r="D144" s="219" t="s">
        <v>148</v>
      </c>
      <c r="E144" s="220" t="s">
        <v>634</v>
      </c>
      <c r="F144" s="221" t="s">
        <v>635</v>
      </c>
      <c r="G144" s="222" t="s">
        <v>164</v>
      </c>
      <c r="H144" s="223">
        <v>24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41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152</v>
      </c>
      <c r="AT144" s="231" t="s">
        <v>148</v>
      </c>
      <c r="AU144" s="231" t="s">
        <v>86</v>
      </c>
      <c r="AY144" s="17" t="s">
        <v>146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84</v>
      </c>
      <c r="BK144" s="232">
        <f>ROUND(I144*H144,2)</f>
        <v>0</v>
      </c>
      <c r="BL144" s="17" t="s">
        <v>152</v>
      </c>
      <c r="BM144" s="231" t="s">
        <v>636</v>
      </c>
    </row>
    <row r="145" s="2" customFormat="1">
      <c r="A145" s="38"/>
      <c r="B145" s="39"/>
      <c r="C145" s="40"/>
      <c r="D145" s="235" t="s">
        <v>198</v>
      </c>
      <c r="E145" s="40"/>
      <c r="F145" s="266" t="s">
        <v>637</v>
      </c>
      <c r="G145" s="40"/>
      <c r="H145" s="40"/>
      <c r="I145" s="267"/>
      <c r="J145" s="40"/>
      <c r="K145" s="40"/>
      <c r="L145" s="44"/>
      <c r="M145" s="268"/>
      <c r="N145" s="269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198</v>
      </c>
      <c r="AU145" s="17" t="s">
        <v>86</v>
      </c>
    </row>
    <row r="146" s="14" customFormat="1">
      <c r="A146" s="14"/>
      <c r="B146" s="244"/>
      <c r="C146" s="245"/>
      <c r="D146" s="235" t="s">
        <v>154</v>
      </c>
      <c r="E146" s="246" t="s">
        <v>1</v>
      </c>
      <c r="F146" s="247" t="s">
        <v>638</v>
      </c>
      <c r="G146" s="245"/>
      <c r="H146" s="248">
        <v>24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154</v>
      </c>
      <c r="AU146" s="254" t="s">
        <v>86</v>
      </c>
      <c r="AV146" s="14" t="s">
        <v>86</v>
      </c>
      <c r="AW146" s="14" t="s">
        <v>33</v>
      </c>
      <c r="AX146" s="14" t="s">
        <v>76</v>
      </c>
      <c r="AY146" s="254" t="s">
        <v>146</v>
      </c>
    </row>
    <row r="147" s="15" customFormat="1">
      <c r="A147" s="15"/>
      <c r="B147" s="255"/>
      <c r="C147" s="256"/>
      <c r="D147" s="235" t="s">
        <v>154</v>
      </c>
      <c r="E147" s="257" t="s">
        <v>1</v>
      </c>
      <c r="F147" s="258" t="s">
        <v>157</v>
      </c>
      <c r="G147" s="256"/>
      <c r="H147" s="259">
        <v>24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154</v>
      </c>
      <c r="AU147" s="265" t="s">
        <v>86</v>
      </c>
      <c r="AV147" s="15" t="s">
        <v>152</v>
      </c>
      <c r="AW147" s="15" t="s">
        <v>33</v>
      </c>
      <c r="AX147" s="15" t="s">
        <v>84</v>
      </c>
      <c r="AY147" s="265" t="s">
        <v>146</v>
      </c>
    </row>
    <row r="148" s="2" customFormat="1" ht="37.8" customHeight="1">
      <c r="A148" s="38"/>
      <c r="B148" s="39"/>
      <c r="C148" s="270" t="s">
        <v>201</v>
      </c>
      <c r="D148" s="270" t="s">
        <v>225</v>
      </c>
      <c r="E148" s="271" t="s">
        <v>639</v>
      </c>
      <c r="F148" s="272" t="s">
        <v>640</v>
      </c>
      <c r="G148" s="273" t="s">
        <v>265</v>
      </c>
      <c r="H148" s="274">
        <v>36</v>
      </c>
      <c r="I148" s="275"/>
      <c r="J148" s="276">
        <f>ROUND(I148*H148,2)</f>
        <v>0</v>
      </c>
      <c r="K148" s="277"/>
      <c r="L148" s="278"/>
      <c r="M148" s="279" t="s">
        <v>1</v>
      </c>
      <c r="N148" s="280" t="s">
        <v>41</v>
      </c>
      <c r="O148" s="91"/>
      <c r="P148" s="229">
        <f>O148*H148</f>
        <v>0</v>
      </c>
      <c r="Q148" s="229">
        <v>0.252</v>
      </c>
      <c r="R148" s="229">
        <f>Q148*H148</f>
        <v>9.0719999999999992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201</v>
      </c>
      <c r="AT148" s="231" t="s">
        <v>225</v>
      </c>
      <c r="AU148" s="231" t="s">
        <v>86</v>
      </c>
      <c r="AY148" s="17" t="s">
        <v>146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152</v>
      </c>
      <c r="BM148" s="231" t="s">
        <v>641</v>
      </c>
    </row>
    <row r="149" s="13" customFormat="1">
      <c r="A149" s="13"/>
      <c r="B149" s="233"/>
      <c r="C149" s="234"/>
      <c r="D149" s="235" t="s">
        <v>154</v>
      </c>
      <c r="E149" s="236" t="s">
        <v>1</v>
      </c>
      <c r="F149" s="237" t="s">
        <v>642</v>
      </c>
      <c r="G149" s="234"/>
      <c r="H149" s="236" t="s">
        <v>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154</v>
      </c>
      <c r="AU149" s="243" t="s">
        <v>86</v>
      </c>
      <c r="AV149" s="13" t="s">
        <v>84</v>
      </c>
      <c r="AW149" s="13" t="s">
        <v>33</v>
      </c>
      <c r="AX149" s="13" t="s">
        <v>76</v>
      </c>
      <c r="AY149" s="243" t="s">
        <v>146</v>
      </c>
    </row>
    <row r="150" s="13" customFormat="1">
      <c r="A150" s="13"/>
      <c r="B150" s="233"/>
      <c r="C150" s="234"/>
      <c r="D150" s="235" t="s">
        <v>154</v>
      </c>
      <c r="E150" s="236" t="s">
        <v>1</v>
      </c>
      <c r="F150" s="237" t="s">
        <v>643</v>
      </c>
      <c r="G150" s="234"/>
      <c r="H150" s="236" t="s">
        <v>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154</v>
      </c>
      <c r="AU150" s="243" t="s">
        <v>86</v>
      </c>
      <c r="AV150" s="13" t="s">
        <v>84</v>
      </c>
      <c r="AW150" s="13" t="s">
        <v>33</v>
      </c>
      <c r="AX150" s="13" t="s">
        <v>76</v>
      </c>
      <c r="AY150" s="243" t="s">
        <v>146</v>
      </c>
    </row>
    <row r="151" s="14" customFormat="1">
      <c r="A151" s="14"/>
      <c r="B151" s="244"/>
      <c r="C151" s="245"/>
      <c r="D151" s="235" t="s">
        <v>154</v>
      </c>
      <c r="E151" s="246" t="s">
        <v>1</v>
      </c>
      <c r="F151" s="247" t="s">
        <v>373</v>
      </c>
      <c r="G151" s="245"/>
      <c r="H151" s="248">
        <v>36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154</v>
      </c>
      <c r="AU151" s="254" t="s">
        <v>86</v>
      </c>
      <c r="AV151" s="14" t="s">
        <v>86</v>
      </c>
      <c r="AW151" s="14" t="s">
        <v>33</v>
      </c>
      <c r="AX151" s="14" t="s">
        <v>76</v>
      </c>
      <c r="AY151" s="254" t="s">
        <v>146</v>
      </c>
    </row>
    <row r="152" s="15" customFormat="1">
      <c r="A152" s="15"/>
      <c r="B152" s="255"/>
      <c r="C152" s="256"/>
      <c r="D152" s="235" t="s">
        <v>154</v>
      </c>
      <c r="E152" s="257" t="s">
        <v>1</v>
      </c>
      <c r="F152" s="258" t="s">
        <v>157</v>
      </c>
      <c r="G152" s="256"/>
      <c r="H152" s="259">
        <v>36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154</v>
      </c>
      <c r="AU152" s="265" t="s">
        <v>86</v>
      </c>
      <c r="AV152" s="15" t="s">
        <v>152</v>
      </c>
      <c r="AW152" s="15" t="s">
        <v>33</v>
      </c>
      <c r="AX152" s="15" t="s">
        <v>84</v>
      </c>
      <c r="AY152" s="265" t="s">
        <v>146</v>
      </c>
    </row>
    <row r="153" s="2" customFormat="1" ht="24.15" customHeight="1">
      <c r="A153" s="38"/>
      <c r="B153" s="39"/>
      <c r="C153" s="219" t="s">
        <v>207</v>
      </c>
      <c r="D153" s="219" t="s">
        <v>148</v>
      </c>
      <c r="E153" s="220" t="s">
        <v>644</v>
      </c>
      <c r="F153" s="221" t="s">
        <v>645</v>
      </c>
      <c r="G153" s="222" t="s">
        <v>164</v>
      </c>
      <c r="H153" s="223">
        <v>7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41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152</v>
      </c>
      <c r="AT153" s="231" t="s">
        <v>148</v>
      </c>
      <c r="AU153" s="231" t="s">
        <v>86</v>
      </c>
      <c r="AY153" s="17" t="s">
        <v>146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152</v>
      </c>
      <c r="BM153" s="231" t="s">
        <v>646</v>
      </c>
    </row>
    <row r="154" s="14" customFormat="1">
      <c r="A154" s="14"/>
      <c r="B154" s="244"/>
      <c r="C154" s="245"/>
      <c r="D154" s="235" t="s">
        <v>154</v>
      </c>
      <c r="E154" s="246" t="s">
        <v>1</v>
      </c>
      <c r="F154" s="247" t="s">
        <v>194</v>
      </c>
      <c r="G154" s="245"/>
      <c r="H154" s="248">
        <v>7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154</v>
      </c>
      <c r="AU154" s="254" t="s">
        <v>86</v>
      </c>
      <c r="AV154" s="14" t="s">
        <v>86</v>
      </c>
      <c r="AW154" s="14" t="s">
        <v>33</v>
      </c>
      <c r="AX154" s="14" t="s">
        <v>76</v>
      </c>
      <c r="AY154" s="254" t="s">
        <v>146</v>
      </c>
    </row>
    <row r="155" s="15" customFormat="1">
      <c r="A155" s="15"/>
      <c r="B155" s="255"/>
      <c r="C155" s="256"/>
      <c r="D155" s="235" t="s">
        <v>154</v>
      </c>
      <c r="E155" s="257" t="s">
        <v>1</v>
      </c>
      <c r="F155" s="258" t="s">
        <v>157</v>
      </c>
      <c r="G155" s="256"/>
      <c r="H155" s="259">
        <v>7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154</v>
      </c>
      <c r="AU155" s="265" t="s">
        <v>86</v>
      </c>
      <c r="AV155" s="15" t="s">
        <v>152</v>
      </c>
      <c r="AW155" s="15" t="s">
        <v>33</v>
      </c>
      <c r="AX155" s="15" t="s">
        <v>84</v>
      </c>
      <c r="AY155" s="265" t="s">
        <v>146</v>
      </c>
    </row>
    <row r="156" s="2" customFormat="1" ht="24.15" customHeight="1">
      <c r="A156" s="38"/>
      <c r="B156" s="39"/>
      <c r="C156" s="219" t="s">
        <v>212</v>
      </c>
      <c r="D156" s="219" t="s">
        <v>148</v>
      </c>
      <c r="E156" s="220" t="s">
        <v>647</v>
      </c>
      <c r="F156" s="221" t="s">
        <v>648</v>
      </c>
      <c r="G156" s="222" t="s">
        <v>164</v>
      </c>
      <c r="H156" s="223">
        <v>24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41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0.33245999999999998</v>
      </c>
      <c r="T156" s="230">
        <f>S156*H156</f>
        <v>7.9790399999999995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152</v>
      </c>
      <c r="AT156" s="231" t="s">
        <v>148</v>
      </c>
      <c r="AU156" s="231" t="s">
        <v>86</v>
      </c>
      <c r="AY156" s="17" t="s">
        <v>146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152</v>
      </c>
      <c r="BM156" s="231" t="s">
        <v>649</v>
      </c>
    </row>
    <row r="157" s="13" customFormat="1">
      <c r="A157" s="13"/>
      <c r="B157" s="233"/>
      <c r="C157" s="234"/>
      <c r="D157" s="235" t="s">
        <v>154</v>
      </c>
      <c r="E157" s="236" t="s">
        <v>1</v>
      </c>
      <c r="F157" s="237" t="s">
        <v>650</v>
      </c>
      <c r="G157" s="234"/>
      <c r="H157" s="236" t="s">
        <v>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154</v>
      </c>
      <c r="AU157" s="243" t="s">
        <v>86</v>
      </c>
      <c r="AV157" s="13" t="s">
        <v>84</v>
      </c>
      <c r="AW157" s="13" t="s">
        <v>33</v>
      </c>
      <c r="AX157" s="13" t="s">
        <v>76</v>
      </c>
      <c r="AY157" s="243" t="s">
        <v>146</v>
      </c>
    </row>
    <row r="158" s="14" customFormat="1">
      <c r="A158" s="14"/>
      <c r="B158" s="244"/>
      <c r="C158" s="245"/>
      <c r="D158" s="235" t="s">
        <v>154</v>
      </c>
      <c r="E158" s="246" t="s">
        <v>1</v>
      </c>
      <c r="F158" s="247" t="s">
        <v>638</v>
      </c>
      <c r="G158" s="245"/>
      <c r="H158" s="248">
        <v>24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154</v>
      </c>
      <c r="AU158" s="254" t="s">
        <v>86</v>
      </c>
      <c r="AV158" s="14" t="s">
        <v>86</v>
      </c>
      <c r="AW158" s="14" t="s">
        <v>33</v>
      </c>
      <c r="AX158" s="14" t="s">
        <v>76</v>
      </c>
      <c r="AY158" s="254" t="s">
        <v>146</v>
      </c>
    </row>
    <row r="159" s="15" customFormat="1">
      <c r="A159" s="15"/>
      <c r="B159" s="255"/>
      <c r="C159" s="256"/>
      <c r="D159" s="235" t="s">
        <v>154</v>
      </c>
      <c r="E159" s="257" t="s">
        <v>1</v>
      </c>
      <c r="F159" s="258" t="s">
        <v>157</v>
      </c>
      <c r="G159" s="256"/>
      <c r="H159" s="259">
        <v>24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154</v>
      </c>
      <c r="AU159" s="265" t="s">
        <v>86</v>
      </c>
      <c r="AV159" s="15" t="s">
        <v>152</v>
      </c>
      <c r="AW159" s="15" t="s">
        <v>33</v>
      </c>
      <c r="AX159" s="15" t="s">
        <v>84</v>
      </c>
      <c r="AY159" s="265" t="s">
        <v>146</v>
      </c>
    </row>
    <row r="160" s="2" customFormat="1" ht="24.15" customHeight="1">
      <c r="A160" s="38"/>
      <c r="B160" s="39"/>
      <c r="C160" s="219" t="s">
        <v>217</v>
      </c>
      <c r="D160" s="219" t="s">
        <v>148</v>
      </c>
      <c r="E160" s="220" t="s">
        <v>651</v>
      </c>
      <c r="F160" s="221" t="s">
        <v>652</v>
      </c>
      <c r="G160" s="222" t="s">
        <v>164</v>
      </c>
      <c r="H160" s="223">
        <v>7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41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0.14538999999999999</v>
      </c>
      <c r="T160" s="230">
        <f>S160*H160</f>
        <v>1.01773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152</v>
      </c>
      <c r="AT160" s="231" t="s">
        <v>148</v>
      </c>
      <c r="AU160" s="231" t="s">
        <v>86</v>
      </c>
      <c r="AY160" s="17" t="s">
        <v>146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84</v>
      </c>
      <c r="BK160" s="232">
        <f>ROUND(I160*H160,2)</f>
        <v>0</v>
      </c>
      <c r="BL160" s="17" t="s">
        <v>152</v>
      </c>
      <c r="BM160" s="231" t="s">
        <v>653</v>
      </c>
    </row>
    <row r="161" s="14" customFormat="1">
      <c r="A161" s="14"/>
      <c r="B161" s="244"/>
      <c r="C161" s="245"/>
      <c r="D161" s="235" t="s">
        <v>154</v>
      </c>
      <c r="E161" s="246" t="s">
        <v>1</v>
      </c>
      <c r="F161" s="247" t="s">
        <v>654</v>
      </c>
      <c r="G161" s="245"/>
      <c r="H161" s="248">
        <v>7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154</v>
      </c>
      <c r="AU161" s="254" t="s">
        <v>86</v>
      </c>
      <c r="AV161" s="14" t="s">
        <v>86</v>
      </c>
      <c r="AW161" s="14" t="s">
        <v>33</v>
      </c>
      <c r="AX161" s="14" t="s">
        <v>76</v>
      </c>
      <c r="AY161" s="254" t="s">
        <v>146</v>
      </c>
    </row>
    <row r="162" s="15" customFormat="1">
      <c r="A162" s="15"/>
      <c r="B162" s="255"/>
      <c r="C162" s="256"/>
      <c r="D162" s="235" t="s">
        <v>154</v>
      </c>
      <c r="E162" s="257" t="s">
        <v>1</v>
      </c>
      <c r="F162" s="258" t="s">
        <v>157</v>
      </c>
      <c r="G162" s="256"/>
      <c r="H162" s="259">
        <v>7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5" t="s">
        <v>154</v>
      </c>
      <c r="AU162" s="265" t="s">
        <v>86</v>
      </c>
      <c r="AV162" s="15" t="s">
        <v>152</v>
      </c>
      <c r="AW162" s="15" t="s">
        <v>33</v>
      </c>
      <c r="AX162" s="15" t="s">
        <v>84</v>
      </c>
      <c r="AY162" s="265" t="s">
        <v>146</v>
      </c>
    </row>
    <row r="163" s="2" customFormat="1" ht="24.15" customHeight="1">
      <c r="A163" s="38"/>
      <c r="B163" s="39"/>
      <c r="C163" s="219" t="s">
        <v>8</v>
      </c>
      <c r="D163" s="219" t="s">
        <v>148</v>
      </c>
      <c r="E163" s="220" t="s">
        <v>655</v>
      </c>
      <c r="F163" s="221" t="s">
        <v>656</v>
      </c>
      <c r="G163" s="222" t="s">
        <v>606</v>
      </c>
      <c r="H163" s="223">
        <v>1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41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152</v>
      </c>
      <c r="AT163" s="231" t="s">
        <v>148</v>
      </c>
      <c r="AU163" s="231" t="s">
        <v>86</v>
      </c>
      <c r="AY163" s="17" t="s">
        <v>146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84</v>
      </c>
      <c r="BK163" s="232">
        <f>ROUND(I163*H163,2)</f>
        <v>0</v>
      </c>
      <c r="BL163" s="17" t="s">
        <v>152</v>
      </c>
      <c r="BM163" s="231" t="s">
        <v>657</v>
      </c>
    </row>
    <row r="164" s="2" customFormat="1" ht="24.15" customHeight="1">
      <c r="A164" s="38"/>
      <c r="B164" s="39"/>
      <c r="C164" s="219" t="s">
        <v>230</v>
      </c>
      <c r="D164" s="219" t="s">
        <v>148</v>
      </c>
      <c r="E164" s="220" t="s">
        <v>658</v>
      </c>
      <c r="F164" s="221" t="s">
        <v>659</v>
      </c>
      <c r="G164" s="222" t="s">
        <v>265</v>
      </c>
      <c r="H164" s="223">
        <v>4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41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0.0042900000000000004</v>
      </c>
      <c r="T164" s="230">
        <f>S164*H164</f>
        <v>0.017160000000000002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152</v>
      </c>
      <c r="AT164" s="231" t="s">
        <v>148</v>
      </c>
      <c r="AU164" s="231" t="s">
        <v>86</v>
      </c>
      <c r="AY164" s="17" t="s">
        <v>146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84</v>
      </c>
      <c r="BK164" s="232">
        <f>ROUND(I164*H164,2)</f>
        <v>0</v>
      </c>
      <c r="BL164" s="17" t="s">
        <v>152</v>
      </c>
      <c r="BM164" s="231" t="s">
        <v>660</v>
      </c>
    </row>
    <row r="165" s="14" customFormat="1">
      <c r="A165" s="14"/>
      <c r="B165" s="244"/>
      <c r="C165" s="245"/>
      <c r="D165" s="235" t="s">
        <v>154</v>
      </c>
      <c r="E165" s="246" t="s">
        <v>1</v>
      </c>
      <c r="F165" s="247" t="s">
        <v>152</v>
      </c>
      <c r="G165" s="245"/>
      <c r="H165" s="248">
        <v>4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154</v>
      </c>
      <c r="AU165" s="254" t="s">
        <v>86</v>
      </c>
      <c r="AV165" s="14" t="s">
        <v>86</v>
      </c>
      <c r="AW165" s="14" t="s">
        <v>33</v>
      </c>
      <c r="AX165" s="14" t="s">
        <v>76</v>
      </c>
      <c r="AY165" s="254" t="s">
        <v>146</v>
      </c>
    </row>
    <row r="166" s="15" customFormat="1">
      <c r="A166" s="15"/>
      <c r="B166" s="255"/>
      <c r="C166" s="256"/>
      <c r="D166" s="235" t="s">
        <v>154</v>
      </c>
      <c r="E166" s="257" t="s">
        <v>1</v>
      </c>
      <c r="F166" s="258" t="s">
        <v>157</v>
      </c>
      <c r="G166" s="256"/>
      <c r="H166" s="259">
        <v>4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154</v>
      </c>
      <c r="AU166" s="265" t="s">
        <v>86</v>
      </c>
      <c r="AV166" s="15" t="s">
        <v>152</v>
      </c>
      <c r="AW166" s="15" t="s">
        <v>33</v>
      </c>
      <c r="AX166" s="15" t="s">
        <v>84</v>
      </c>
      <c r="AY166" s="265" t="s">
        <v>146</v>
      </c>
    </row>
    <row r="167" s="2" customFormat="1" ht="24.15" customHeight="1">
      <c r="A167" s="38"/>
      <c r="B167" s="39"/>
      <c r="C167" s="219" t="s">
        <v>234</v>
      </c>
      <c r="D167" s="219" t="s">
        <v>148</v>
      </c>
      <c r="E167" s="220" t="s">
        <v>661</v>
      </c>
      <c r="F167" s="221" t="s">
        <v>662</v>
      </c>
      <c r="G167" s="222" t="s">
        <v>265</v>
      </c>
      <c r="H167" s="223">
        <v>4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41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152</v>
      </c>
      <c r="AT167" s="231" t="s">
        <v>148</v>
      </c>
      <c r="AU167" s="231" t="s">
        <v>86</v>
      </c>
      <c r="AY167" s="17" t="s">
        <v>146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84</v>
      </c>
      <c r="BK167" s="232">
        <f>ROUND(I167*H167,2)</f>
        <v>0</v>
      </c>
      <c r="BL167" s="17" t="s">
        <v>152</v>
      </c>
      <c r="BM167" s="231" t="s">
        <v>663</v>
      </c>
    </row>
    <row r="168" s="14" customFormat="1">
      <c r="A168" s="14"/>
      <c r="B168" s="244"/>
      <c r="C168" s="245"/>
      <c r="D168" s="235" t="s">
        <v>154</v>
      </c>
      <c r="E168" s="246" t="s">
        <v>1</v>
      </c>
      <c r="F168" s="247" t="s">
        <v>152</v>
      </c>
      <c r="G168" s="245"/>
      <c r="H168" s="248">
        <v>4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154</v>
      </c>
      <c r="AU168" s="254" t="s">
        <v>86</v>
      </c>
      <c r="AV168" s="14" t="s">
        <v>86</v>
      </c>
      <c r="AW168" s="14" t="s">
        <v>33</v>
      </c>
      <c r="AX168" s="14" t="s">
        <v>76</v>
      </c>
      <c r="AY168" s="254" t="s">
        <v>146</v>
      </c>
    </row>
    <row r="169" s="15" customFormat="1">
      <c r="A169" s="15"/>
      <c r="B169" s="255"/>
      <c r="C169" s="256"/>
      <c r="D169" s="235" t="s">
        <v>154</v>
      </c>
      <c r="E169" s="257" t="s">
        <v>1</v>
      </c>
      <c r="F169" s="258" t="s">
        <v>157</v>
      </c>
      <c r="G169" s="256"/>
      <c r="H169" s="259">
        <v>4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5" t="s">
        <v>154</v>
      </c>
      <c r="AU169" s="265" t="s">
        <v>86</v>
      </c>
      <c r="AV169" s="15" t="s">
        <v>152</v>
      </c>
      <c r="AW169" s="15" t="s">
        <v>33</v>
      </c>
      <c r="AX169" s="15" t="s">
        <v>84</v>
      </c>
      <c r="AY169" s="265" t="s">
        <v>146</v>
      </c>
    </row>
    <row r="170" s="2" customFormat="1" ht="16.5" customHeight="1">
      <c r="A170" s="38"/>
      <c r="B170" s="39"/>
      <c r="C170" s="270" t="s">
        <v>240</v>
      </c>
      <c r="D170" s="270" t="s">
        <v>225</v>
      </c>
      <c r="E170" s="271" t="s">
        <v>664</v>
      </c>
      <c r="F170" s="272" t="s">
        <v>665</v>
      </c>
      <c r="G170" s="273" t="s">
        <v>265</v>
      </c>
      <c r="H170" s="274">
        <v>22</v>
      </c>
      <c r="I170" s="275"/>
      <c r="J170" s="276">
        <f>ROUND(I170*H170,2)</f>
        <v>0</v>
      </c>
      <c r="K170" s="277"/>
      <c r="L170" s="278"/>
      <c r="M170" s="279" t="s">
        <v>1</v>
      </c>
      <c r="N170" s="280" t="s">
        <v>41</v>
      </c>
      <c r="O170" s="91"/>
      <c r="P170" s="229">
        <f>O170*H170</f>
        <v>0</v>
      </c>
      <c r="Q170" s="229">
        <v>0.01167</v>
      </c>
      <c r="R170" s="229">
        <f>Q170*H170</f>
        <v>0.25673999999999997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201</v>
      </c>
      <c r="AT170" s="231" t="s">
        <v>225</v>
      </c>
      <c r="AU170" s="231" t="s">
        <v>86</v>
      </c>
      <c r="AY170" s="17" t="s">
        <v>146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84</v>
      </c>
      <c r="BK170" s="232">
        <f>ROUND(I170*H170,2)</f>
        <v>0</v>
      </c>
      <c r="BL170" s="17" t="s">
        <v>152</v>
      </c>
      <c r="BM170" s="231" t="s">
        <v>666</v>
      </c>
    </row>
    <row r="171" s="14" customFormat="1">
      <c r="A171" s="14"/>
      <c r="B171" s="244"/>
      <c r="C171" s="245"/>
      <c r="D171" s="235" t="s">
        <v>154</v>
      </c>
      <c r="E171" s="246" t="s">
        <v>1</v>
      </c>
      <c r="F171" s="247" t="s">
        <v>667</v>
      </c>
      <c r="G171" s="245"/>
      <c r="H171" s="248">
        <v>22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154</v>
      </c>
      <c r="AU171" s="254" t="s">
        <v>86</v>
      </c>
      <c r="AV171" s="14" t="s">
        <v>86</v>
      </c>
      <c r="AW171" s="14" t="s">
        <v>33</v>
      </c>
      <c r="AX171" s="14" t="s">
        <v>76</v>
      </c>
      <c r="AY171" s="254" t="s">
        <v>146</v>
      </c>
    </row>
    <row r="172" s="15" customFormat="1">
      <c r="A172" s="15"/>
      <c r="B172" s="255"/>
      <c r="C172" s="256"/>
      <c r="D172" s="235" t="s">
        <v>154</v>
      </c>
      <c r="E172" s="257" t="s">
        <v>1</v>
      </c>
      <c r="F172" s="258" t="s">
        <v>157</v>
      </c>
      <c r="G172" s="256"/>
      <c r="H172" s="259">
        <v>22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5" t="s">
        <v>154</v>
      </c>
      <c r="AU172" s="265" t="s">
        <v>86</v>
      </c>
      <c r="AV172" s="15" t="s">
        <v>152</v>
      </c>
      <c r="AW172" s="15" t="s">
        <v>33</v>
      </c>
      <c r="AX172" s="15" t="s">
        <v>84</v>
      </c>
      <c r="AY172" s="265" t="s">
        <v>146</v>
      </c>
    </row>
    <row r="173" s="2" customFormat="1" ht="16.5" customHeight="1">
      <c r="A173" s="38"/>
      <c r="B173" s="39"/>
      <c r="C173" s="270" t="s">
        <v>248</v>
      </c>
      <c r="D173" s="270" t="s">
        <v>225</v>
      </c>
      <c r="E173" s="271" t="s">
        <v>668</v>
      </c>
      <c r="F173" s="272" t="s">
        <v>669</v>
      </c>
      <c r="G173" s="273" t="s">
        <v>265</v>
      </c>
      <c r="H173" s="274">
        <v>22</v>
      </c>
      <c r="I173" s="275"/>
      <c r="J173" s="276">
        <f>ROUND(I173*H173,2)</f>
        <v>0</v>
      </c>
      <c r="K173" s="277"/>
      <c r="L173" s="278"/>
      <c r="M173" s="279" t="s">
        <v>1</v>
      </c>
      <c r="N173" s="280" t="s">
        <v>41</v>
      </c>
      <c r="O173" s="91"/>
      <c r="P173" s="229">
        <f>O173*H173</f>
        <v>0</v>
      </c>
      <c r="Q173" s="229">
        <v>9.0000000000000006E-05</v>
      </c>
      <c r="R173" s="229">
        <f>Q173*H173</f>
        <v>0.00198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201</v>
      </c>
      <c r="AT173" s="231" t="s">
        <v>225</v>
      </c>
      <c r="AU173" s="231" t="s">
        <v>86</v>
      </c>
      <c r="AY173" s="17" t="s">
        <v>146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84</v>
      </c>
      <c r="BK173" s="232">
        <f>ROUND(I173*H173,2)</f>
        <v>0</v>
      </c>
      <c r="BL173" s="17" t="s">
        <v>152</v>
      </c>
      <c r="BM173" s="231" t="s">
        <v>670</v>
      </c>
    </row>
    <row r="174" s="14" customFormat="1">
      <c r="A174" s="14"/>
      <c r="B174" s="244"/>
      <c r="C174" s="245"/>
      <c r="D174" s="235" t="s">
        <v>154</v>
      </c>
      <c r="E174" s="246" t="s">
        <v>1</v>
      </c>
      <c r="F174" s="247" t="s">
        <v>667</v>
      </c>
      <c r="G174" s="245"/>
      <c r="H174" s="248">
        <v>22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154</v>
      </c>
      <c r="AU174" s="254" t="s">
        <v>86</v>
      </c>
      <c r="AV174" s="14" t="s">
        <v>86</v>
      </c>
      <c r="AW174" s="14" t="s">
        <v>33</v>
      </c>
      <c r="AX174" s="14" t="s">
        <v>76</v>
      </c>
      <c r="AY174" s="254" t="s">
        <v>146</v>
      </c>
    </row>
    <row r="175" s="15" customFormat="1">
      <c r="A175" s="15"/>
      <c r="B175" s="255"/>
      <c r="C175" s="256"/>
      <c r="D175" s="235" t="s">
        <v>154</v>
      </c>
      <c r="E175" s="257" t="s">
        <v>1</v>
      </c>
      <c r="F175" s="258" t="s">
        <v>157</v>
      </c>
      <c r="G175" s="256"/>
      <c r="H175" s="259">
        <v>22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5" t="s">
        <v>154</v>
      </c>
      <c r="AU175" s="265" t="s">
        <v>86</v>
      </c>
      <c r="AV175" s="15" t="s">
        <v>152</v>
      </c>
      <c r="AW175" s="15" t="s">
        <v>33</v>
      </c>
      <c r="AX175" s="15" t="s">
        <v>84</v>
      </c>
      <c r="AY175" s="265" t="s">
        <v>146</v>
      </c>
    </row>
    <row r="176" s="2" customFormat="1" ht="24.15" customHeight="1">
      <c r="A176" s="38"/>
      <c r="B176" s="39"/>
      <c r="C176" s="270" t="s">
        <v>254</v>
      </c>
      <c r="D176" s="270" t="s">
        <v>225</v>
      </c>
      <c r="E176" s="271" t="s">
        <v>671</v>
      </c>
      <c r="F176" s="272" t="s">
        <v>672</v>
      </c>
      <c r="G176" s="273" t="s">
        <v>265</v>
      </c>
      <c r="H176" s="274">
        <v>44</v>
      </c>
      <c r="I176" s="275"/>
      <c r="J176" s="276">
        <f>ROUND(I176*H176,2)</f>
        <v>0</v>
      </c>
      <c r="K176" s="277"/>
      <c r="L176" s="278"/>
      <c r="M176" s="279" t="s">
        <v>1</v>
      </c>
      <c r="N176" s="280" t="s">
        <v>41</v>
      </c>
      <c r="O176" s="91"/>
      <c r="P176" s="229">
        <f>O176*H176</f>
        <v>0</v>
      </c>
      <c r="Q176" s="229">
        <v>0.00123</v>
      </c>
      <c r="R176" s="229">
        <f>Q176*H176</f>
        <v>0.054120000000000001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201</v>
      </c>
      <c r="AT176" s="231" t="s">
        <v>225</v>
      </c>
      <c r="AU176" s="231" t="s">
        <v>86</v>
      </c>
      <c r="AY176" s="17" t="s">
        <v>146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152</v>
      </c>
      <c r="BM176" s="231" t="s">
        <v>673</v>
      </c>
    </row>
    <row r="177" s="14" customFormat="1">
      <c r="A177" s="14"/>
      <c r="B177" s="244"/>
      <c r="C177" s="245"/>
      <c r="D177" s="235" t="s">
        <v>154</v>
      </c>
      <c r="E177" s="246" t="s">
        <v>1</v>
      </c>
      <c r="F177" s="247" t="s">
        <v>674</v>
      </c>
      <c r="G177" s="245"/>
      <c r="H177" s="248">
        <v>44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154</v>
      </c>
      <c r="AU177" s="254" t="s">
        <v>86</v>
      </c>
      <c r="AV177" s="14" t="s">
        <v>86</v>
      </c>
      <c r="AW177" s="14" t="s">
        <v>33</v>
      </c>
      <c r="AX177" s="14" t="s">
        <v>76</v>
      </c>
      <c r="AY177" s="254" t="s">
        <v>146</v>
      </c>
    </row>
    <row r="178" s="15" customFormat="1">
      <c r="A178" s="15"/>
      <c r="B178" s="255"/>
      <c r="C178" s="256"/>
      <c r="D178" s="235" t="s">
        <v>154</v>
      </c>
      <c r="E178" s="257" t="s">
        <v>1</v>
      </c>
      <c r="F178" s="258" t="s">
        <v>157</v>
      </c>
      <c r="G178" s="256"/>
      <c r="H178" s="259">
        <v>44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5" t="s">
        <v>154</v>
      </c>
      <c r="AU178" s="265" t="s">
        <v>86</v>
      </c>
      <c r="AV178" s="15" t="s">
        <v>152</v>
      </c>
      <c r="AW178" s="15" t="s">
        <v>33</v>
      </c>
      <c r="AX178" s="15" t="s">
        <v>84</v>
      </c>
      <c r="AY178" s="265" t="s">
        <v>146</v>
      </c>
    </row>
    <row r="179" s="2" customFormat="1" ht="21.75" customHeight="1">
      <c r="A179" s="38"/>
      <c r="B179" s="39"/>
      <c r="C179" s="270" t="s">
        <v>262</v>
      </c>
      <c r="D179" s="270" t="s">
        <v>225</v>
      </c>
      <c r="E179" s="271" t="s">
        <v>675</v>
      </c>
      <c r="F179" s="272" t="s">
        <v>676</v>
      </c>
      <c r="G179" s="273" t="s">
        <v>265</v>
      </c>
      <c r="H179" s="274">
        <v>22</v>
      </c>
      <c r="I179" s="275"/>
      <c r="J179" s="276">
        <f>ROUND(I179*H179,2)</f>
        <v>0</v>
      </c>
      <c r="K179" s="277"/>
      <c r="L179" s="278"/>
      <c r="M179" s="279" t="s">
        <v>1</v>
      </c>
      <c r="N179" s="280" t="s">
        <v>41</v>
      </c>
      <c r="O179" s="91"/>
      <c r="P179" s="229">
        <f>O179*H179</f>
        <v>0</v>
      </c>
      <c r="Q179" s="229">
        <v>0.00018000000000000001</v>
      </c>
      <c r="R179" s="229">
        <f>Q179*H179</f>
        <v>0.00396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201</v>
      </c>
      <c r="AT179" s="231" t="s">
        <v>225</v>
      </c>
      <c r="AU179" s="231" t="s">
        <v>86</v>
      </c>
      <c r="AY179" s="17" t="s">
        <v>146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84</v>
      </c>
      <c r="BK179" s="232">
        <f>ROUND(I179*H179,2)</f>
        <v>0</v>
      </c>
      <c r="BL179" s="17" t="s">
        <v>152</v>
      </c>
      <c r="BM179" s="231" t="s">
        <v>677</v>
      </c>
    </row>
    <row r="180" s="14" customFormat="1">
      <c r="A180" s="14"/>
      <c r="B180" s="244"/>
      <c r="C180" s="245"/>
      <c r="D180" s="235" t="s">
        <v>154</v>
      </c>
      <c r="E180" s="246" t="s">
        <v>1</v>
      </c>
      <c r="F180" s="247" t="s">
        <v>678</v>
      </c>
      <c r="G180" s="245"/>
      <c r="H180" s="248">
        <v>22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154</v>
      </c>
      <c r="AU180" s="254" t="s">
        <v>86</v>
      </c>
      <c r="AV180" s="14" t="s">
        <v>86</v>
      </c>
      <c r="AW180" s="14" t="s">
        <v>33</v>
      </c>
      <c r="AX180" s="14" t="s">
        <v>76</v>
      </c>
      <c r="AY180" s="254" t="s">
        <v>146</v>
      </c>
    </row>
    <row r="181" s="15" customFormat="1">
      <c r="A181" s="15"/>
      <c r="B181" s="255"/>
      <c r="C181" s="256"/>
      <c r="D181" s="235" t="s">
        <v>154</v>
      </c>
      <c r="E181" s="257" t="s">
        <v>1</v>
      </c>
      <c r="F181" s="258" t="s">
        <v>157</v>
      </c>
      <c r="G181" s="256"/>
      <c r="H181" s="259">
        <v>22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5" t="s">
        <v>154</v>
      </c>
      <c r="AU181" s="265" t="s">
        <v>86</v>
      </c>
      <c r="AV181" s="15" t="s">
        <v>152</v>
      </c>
      <c r="AW181" s="15" t="s">
        <v>33</v>
      </c>
      <c r="AX181" s="15" t="s">
        <v>84</v>
      </c>
      <c r="AY181" s="265" t="s">
        <v>146</v>
      </c>
    </row>
    <row r="182" s="12" customFormat="1" ht="22.8" customHeight="1">
      <c r="A182" s="12"/>
      <c r="B182" s="203"/>
      <c r="C182" s="204"/>
      <c r="D182" s="205" t="s">
        <v>75</v>
      </c>
      <c r="E182" s="217" t="s">
        <v>499</v>
      </c>
      <c r="F182" s="217" t="s">
        <v>500</v>
      </c>
      <c r="G182" s="204"/>
      <c r="H182" s="204"/>
      <c r="I182" s="207"/>
      <c r="J182" s="218">
        <f>BK182</f>
        <v>0</v>
      </c>
      <c r="K182" s="204"/>
      <c r="L182" s="209"/>
      <c r="M182" s="210"/>
      <c r="N182" s="211"/>
      <c r="O182" s="211"/>
      <c r="P182" s="212">
        <f>SUM(P183:P185)</f>
        <v>0</v>
      </c>
      <c r="Q182" s="211"/>
      <c r="R182" s="212">
        <f>SUM(R183:R185)</f>
        <v>0</v>
      </c>
      <c r="S182" s="211"/>
      <c r="T182" s="213">
        <f>SUM(T183:T185)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84</v>
      </c>
      <c r="AT182" s="215" t="s">
        <v>75</v>
      </c>
      <c r="AU182" s="215" t="s">
        <v>84</v>
      </c>
      <c r="AY182" s="214" t="s">
        <v>146</v>
      </c>
      <c r="BK182" s="216">
        <f>SUM(BK183:BK185)</f>
        <v>0</v>
      </c>
    </row>
    <row r="183" s="2" customFormat="1" ht="24.15" customHeight="1">
      <c r="A183" s="38"/>
      <c r="B183" s="39"/>
      <c r="C183" s="219" t="s">
        <v>269</v>
      </c>
      <c r="D183" s="219" t="s">
        <v>148</v>
      </c>
      <c r="E183" s="220" t="s">
        <v>679</v>
      </c>
      <c r="F183" s="221" t="s">
        <v>680</v>
      </c>
      <c r="G183" s="222" t="s">
        <v>188</v>
      </c>
      <c r="H183" s="223">
        <v>97.920000000000002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41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152</v>
      </c>
      <c r="AT183" s="231" t="s">
        <v>148</v>
      </c>
      <c r="AU183" s="231" t="s">
        <v>86</v>
      </c>
      <c r="AY183" s="17" t="s">
        <v>146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84</v>
      </c>
      <c r="BK183" s="232">
        <f>ROUND(I183*H183,2)</f>
        <v>0</v>
      </c>
      <c r="BL183" s="17" t="s">
        <v>152</v>
      </c>
      <c r="BM183" s="231" t="s">
        <v>681</v>
      </c>
    </row>
    <row r="184" s="14" customFormat="1">
      <c r="A184" s="14"/>
      <c r="B184" s="244"/>
      <c r="C184" s="245"/>
      <c r="D184" s="235" t="s">
        <v>154</v>
      </c>
      <c r="E184" s="246" t="s">
        <v>1</v>
      </c>
      <c r="F184" s="247" t="s">
        <v>682</v>
      </c>
      <c r="G184" s="245"/>
      <c r="H184" s="248">
        <v>97.920000000000002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154</v>
      </c>
      <c r="AU184" s="254" t="s">
        <v>86</v>
      </c>
      <c r="AV184" s="14" t="s">
        <v>86</v>
      </c>
      <c r="AW184" s="14" t="s">
        <v>33</v>
      </c>
      <c r="AX184" s="14" t="s">
        <v>76</v>
      </c>
      <c r="AY184" s="254" t="s">
        <v>146</v>
      </c>
    </row>
    <row r="185" s="15" customFormat="1">
      <c r="A185" s="15"/>
      <c r="B185" s="255"/>
      <c r="C185" s="256"/>
      <c r="D185" s="235" t="s">
        <v>154</v>
      </c>
      <c r="E185" s="257" t="s">
        <v>1</v>
      </c>
      <c r="F185" s="258" t="s">
        <v>157</v>
      </c>
      <c r="G185" s="256"/>
      <c r="H185" s="259">
        <v>97.920000000000002</v>
      </c>
      <c r="I185" s="260"/>
      <c r="J185" s="256"/>
      <c r="K185" s="256"/>
      <c r="L185" s="261"/>
      <c r="M185" s="287"/>
      <c r="N185" s="288"/>
      <c r="O185" s="288"/>
      <c r="P185" s="288"/>
      <c r="Q185" s="288"/>
      <c r="R185" s="288"/>
      <c r="S185" s="288"/>
      <c r="T185" s="289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5" t="s">
        <v>154</v>
      </c>
      <c r="AU185" s="265" t="s">
        <v>86</v>
      </c>
      <c r="AV185" s="15" t="s">
        <v>152</v>
      </c>
      <c r="AW185" s="15" t="s">
        <v>33</v>
      </c>
      <c r="AX185" s="15" t="s">
        <v>84</v>
      </c>
      <c r="AY185" s="265" t="s">
        <v>146</v>
      </c>
    </row>
    <row r="186" s="2" customFormat="1" ht="6.96" customHeight="1">
      <c r="A186" s="38"/>
      <c r="B186" s="66"/>
      <c r="C186" s="67"/>
      <c r="D186" s="67"/>
      <c r="E186" s="67"/>
      <c r="F186" s="67"/>
      <c r="G186" s="67"/>
      <c r="H186" s="67"/>
      <c r="I186" s="67"/>
      <c r="J186" s="67"/>
      <c r="K186" s="67"/>
      <c r="L186" s="44"/>
      <c r="M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</sheetData>
  <sheetProtection sheet="1" autoFilter="0" formatColumns="0" formatRows="0" objects="1" scenarios="1" spinCount="100000" saltValue="qZ1rS7sBrrIUeBkjQSvvEr3BxLzJ5Vxcn66XIv1LIj2kwrvAY2M0YvsNEu2MN6CumgqiaA7ybzNMUApMwz8VyA==" hashValue="cUuvQejICclC+t/3cMpDgdh5MtBYXk4qrJ7KJDPObqMj/OnQ1fTRujps/dFT9mBbpDTlr/J/gVGCG/8X1GEqaw==" algorithmName="SHA-512" password="CC35"/>
  <autoFilter ref="C119:K18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Oprava mostů v úseku České Budějovice-Rožnov – Černý Kříž – 2. 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683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ROUND((SUM(BE118:BE126)),  2)</f>
        <v>0</v>
      </c>
      <c r="G33" s="38"/>
      <c r="H33" s="38"/>
      <c r="I33" s="155">
        <v>0.20999999999999999</v>
      </c>
      <c r="J33" s="154">
        <f>ROUND(((SUM(BE118:BE126))*I33),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ROUND((SUM(BF118:BF126)),  2)</f>
        <v>0</v>
      </c>
      <c r="G34" s="38"/>
      <c r="H34" s="38"/>
      <c r="I34" s="155">
        <v>0.12</v>
      </c>
      <c r="J34" s="154">
        <f>ROUND(((SUM(BF118:BF126))*I34),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ROUND((SUM(BG118:BG126)),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ROUND((SUM(BH118:BH126)),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ROUND((SUM(BI118:BI126)),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Oprava mostů v úseku České Budějovice-Rožnov – Černý Kříž – 2.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S01-03 - Materiál objednatele Most 82,887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13. 5. 2024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 s.o.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112</v>
      </c>
      <c r="D94" s="176"/>
      <c r="E94" s="176"/>
      <c r="F94" s="176"/>
      <c r="G94" s="176"/>
      <c r="H94" s="176"/>
      <c r="I94" s="176"/>
      <c r="J94" s="177" t="s">
        <v>113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114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79"/>
      <c r="C97" s="180"/>
      <c r="D97" s="181" t="s">
        <v>116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121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131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Oprava mostů v úseku České Budějovice-Rožnov – Černý Kříž – 2. etapa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S01-03 - Materiál objednatele Most 82,887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13. 5. 2024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Správa železnic s.o.</v>
      </c>
      <c r="G114" s="40"/>
      <c r="H114" s="40"/>
      <c r="I114" s="32" t="s">
        <v>32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34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132</v>
      </c>
      <c r="D117" s="194" t="s">
        <v>61</v>
      </c>
      <c r="E117" s="194" t="s">
        <v>57</v>
      </c>
      <c r="F117" s="194" t="s">
        <v>58</v>
      </c>
      <c r="G117" s="194" t="s">
        <v>133</v>
      </c>
      <c r="H117" s="194" t="s">
        <v>134</v>
      </c>
      <c r="I117" s="194" t="s">
        <v>135</v>
      </c>
      <c r="J117" s="195" t="s">
        <v>113</v>
      </c>
      <c r="K117" s="196" t="s">
        <v>136</v>
      </c>
      <c r="L117" s="197"/>
      <c r="M117" s="100" t="s">
        <v>1</v>
      </c>
      <c r="N117" s="101" t="s">
        <v>40</v>
      </c>
      <c r="O117" s="101" t="s">
        <v>137</v>
      </c>
      <c r="P117" s="101" t="s">
        <v>138</v>
      </c>
      <c r="Q117" s="101" t="s">
        <v>139</v>
      </c>
      <c r="R117" s="101" t="s">
        <v>140</v>
      </c>
      <c r="S117" s="101" t="s">
        <v>141</v>
      </c>
      <c r="T117" s="102" t="s">
        <v>142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143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1.4646527999999999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115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75</v>
      </c>
      <c r="E119" s="206" t="s">
        <v>144</v>
      </c>
      <c r="F119" s="206" t="s">
        <v>145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1.4646527999999999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84</v>
      </c>
      <c r="AT119" s="215" t="s">
        <v>75</v>
      </c>
      <c r="AU119" s="215" t="s">
        <v>76</v>
      </c>
      <c r="AY119" s="214" t="s">
        <v>146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75</v>
      </c>
      <c r="E120" s="217" t="s">
        <v>173</v>
      </c>
      <c r="F120" s="217" t="s">
        <v>364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SUM(P121:P126)</f>
        <v>0</v>
      </c>
      <c r="Q120" s="211"/>
      <c r="R120" s="212">
        <f>SUM(R121:R126)</f>
        <v>1.4646527999999999</v>
      </c>
      <c r="S120" s="211"/>
      <c r="T120" s="213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84</v>
      </c>
      <c r="AY120" s="214" t="s">
        <v>146</v>
      </c>
      <c r="BK120" s="216">
        <f>SUM(BK121:BK126)</f>
        <v>0</v>
      </c>
    </row>
    <row r="121" s="2" customFormat="1" ht="16.5" customHeight="1">
      <c r="A121" s="38"/>
      <c r="B121" s="39"/>
      <c r="C121" s="270" t="s">
        <v>84</v>
      </c>
      <c r="D121" s="270" t="s">
        <v>225</v>
      </c>
      <c r="E121" s="271" t="s">
        <v>684</v>
      </c>
      <c r="F121" s="272" t="s">
        <v>685</v>
      </c>
      <c r="G121" s="273" t="s">
        <v>176</v>
      </c>
      <c r="H121" s="274">
        <v>1.7971200000000001</v>
      </c>
      <c r="I121" s="275"/>
      <c r="J121" s="276">
        <f>ROUND(I121*H121,2)</f>
        <v>0</v>
      </c>
      <c r="K121" s="277"/>
      <c r="L121" s="278"/>
      <c r="M121" s="279" t="s">
        <v>1</v>
      </c>
      <c r="N121" s="280" t="s">
        <v>41</v>
      </c>
      <c r="O121" s="91"/>
      <c r="P121" s="229">
        <f>O121*H121</f>
        <v>0</v>
      </c>
      <c r="Q121" s="229">
        <v>0.81499999999999995</v>
      </c>
      <c r="R121" s="229">
        <f>Q121*H121</f>
        <v>1.4646527999999999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201</v>
      </c>
      <c r="AT121" s="231" t="s">
        <v>225</v>
      </c>
      <c r="AU121" s="231" t="s">
        <v>86</v>
      </c>
      <c r="AY121" s="17" t="s">
        <v>146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84</v>
      </c>
      <c r="BK121" s="232">
        <f>ROUND(I121*H121,2)</f>
        <v>0</v>
      </c>
      <c r="BL121" s="17" t="s">
        <v>152</v>
      </c>
      <c r="BM121" s="231" t="s">
        <v>686</v>
      </c>
    </row>
    <row r="122" s="13" customFormat="1">
      <c r="A122" s="13"/>
      <c r="B122" s="233"/>
      <c r="C122" s="234"/>
      <c r="D122" s="235" t="s">
        <v>154</v>
      </c>
      <c r="E122" s="236" t="s">
        <v>1</v>
      </c>
      <c r="F122" s="237" t="s">
        <v>687</v>
      </c>
      <c r="G122" s="234"/>
      <c r="H122" s="236" t="s">
        <v>1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154</v>
      </c>
      <c r="AU122" s="243" t="s">
        <v>86</v>
      </c>
      <c r="AV122" s="13" t="s">
        <v>84</v>
      </c>
      <c r="AW122" s="13" t="s">
        <v>33</v>
      </c>
      <c r="AX122" s="13" t="s">
        <v>76</v>
      </c>
      <c r="AY122" s="243" t="s">
        <v>146</v>
      </c>
    </row>
    <row r="123" s="14" customFormat="1">
      <c r="A123" s="14"/>
      <c r="B123" s="244"/>
      <c r="C123" s="245"/>
      <c r="D123" s="235" t="s">
        <v>154</v>
      </c>
      <c r="E123" s="246" t="s">
        <v>1</v>
      </c>
      <c r="F123" s="247" t="s">
        <v>688</v>
      </c>
      <c r="G123" s="245"/>
      <c r="H123" s="248">
        <v>1.52064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154</v>
      </c>
      <c r="AU123" s="254" t="s">
        <v>86</v>
      </c>
      <c r="AV123" s="14" t="s">
        <v>86</v>
      </c>
      <c r="AW123" s="14" t="s">
        <v>33</v>
      </c>
      <c r="AX123" s="14" t="s">
        <v>76</v>
      </c>
      <c r="AY123" s="254" t="s">
        <v>146</v>
      </c>
    </row>
    <row r="124" s="13" customFormat="1">
      <c r="A124" s="13"/>
      <c r="B124" s="233"/>
      <c r="C124" s="234"/>
      <c r="D124" s="235" t="s">
        <v>154</v>
      </c>
      <c r="E124" s="236" t="s">
        <v>1</v>
      </c>
      <c r="F124" s="237" t="s">
        <v>689</v>
      </c>
      <c r="G124" s="234"/>
      <c r="H124" s="236" t="s">
        <v>1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154</v>
      </c>
      <c r="AU124" s="243" t="s">
        <v>86</v>
      </c>
      <c r="AV124" s="13" t="s">
        <v>84</v>
      </c>
      <c r="AW124" s="13" t="s">
        <v>33</v>
      </c>
      <c r="AX124" s="13" t="s">
        <v>76</v>
      </c>
      <c r="AY124" s="243" t="s">
        <v>146</v>
      </c>
    </row>
    <row r="125" s="14" customFormat="1">
      <c r="A125" s="14"/>
      <c r="B125" s="244"/>
      <c r="C125" s="245"/>
      <c r="D125" s="235" t="s">
        <v>154</v>
      </c>
      <c r="E125" s="246" t="s">
        <v>1</v>
      </c>
      <c r="F125" s="247" t="s">
        <v>690</v>
      </c>
      <c r="G125" s="245"/>
      <c r="H125" s="248">
        <v>0.27648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154</v>
      </c>
      <c r="AU125" s="254" t="s">
        <v>86</v>
      </c>
      <c r="AV125" s="14" t="s">
        <v>86</v>
      </c>
      <c r="AW125" s="14" t="s">
        <v>33</v>
      </c>
      <c r="AX125" s="14" t="s">
        <v>76</v>
      </c>
      <c r="AY125" s="254" t="s">
        <v>146</v>
      </c>
    </row>
    <row r="126" s="15" customFormat="1">
      <c r="A126" s="15"/>
      <c r="B126" s="255"/>
      <c r="C126" s="256"/>
      <c r="D126" s="235" t="s">
        <v>154</v>
      </c>
      <c r="E126" s="257" t="s">
        <v>1</v>
      </c>
      <c r="F126" s="258" t="s">
        <v>157</v>
      </c>
      <c r="G126" s="256"/>
      <c r="H126" s="259">
        <v>1.7971200000000001</v>
      </c>
      <c r="I126" s="260"/>
      <c r="J126" s="256"/>
      <c r="K126" s="256"/>
      <c r="L126" s="261"/>
      <c r="M126" s="287"/>
      <c r="N126" s="288"/>
      <c r="O126" s="288"/>
      <c r="P126" s="288"/>
      <c r="Q126" s="288"/>
      <c r="R126" s="288"/>
      <c r="S126" s="288"/>
      <c r="T126" s="289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5" t="s">
        <v>154</v>
      </c>
      <c r="AU126" s="265" t="s">
        <v>86</v>
      </c>
      <c r="AV126" s="15" t="s">
        <v>152</v>
      </c>
      <c r="AW126" s="15" t="s">
        <v>33</v>
      </c>
      <c r="AX126" s="15" t="s">
        <v>84</v>
      </c>
      <c r="AY126" s="265" t="s">
        <v>146</v>
      </c>
    </row>
    <row r="127" s="2" customFormat="1" ht="6.96" customHeight="1">
      <c r="A127" s="38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IoFFp5gq7qUnGxpEhR8pzd/IWmIscG/HziCzyukzTM4XwWrDWL9bSAHMqrZ7uKjzs4VMEp0m57f3jxFqtykPyQ==" hashValue="/sWQ5kTlKOgb4kaTqqqSlISeTGBNrehub+4O4gk5LV4oPl8JYQnF5Nnhj3SNSwmpvknoRoEU9EYGEw4ZTAanQA==" algorithmName="SHA-512" password="CC35"/>
  <autoFilter ref="C117:K12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Oprava mostů v úseku České Budějovice-Rožnov – Černý Kříž – 2. 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ROUND((SUM(BE122:BE142)),  2)</f>
        <v>0</v>
      </c>
      <c r="G33" s="38"/>
      <c r="H33" s="38"/>
      <c r="I33" s="155">
        <v>0.20999999999999999</v>
      </c>
      <c r="J33" s="154">
        <f>ROUND(((SUM(BE122:BE142))*I33),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ROUND((SUM(BF122:BF142)),  2)</f>
        <v>0</v>
      </c>
      <c r="G34" s="38"/>
      <c r="H34" s="38"/>
      <c r="I34" s="155">
        <v>0.12</v>
      </c>
      <c r="J34" s="154">
        <f>ROUND(((SUM(BF122:BF142))*I34),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ROUND((SUM(BG122:BG142)),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ROUND((SUM(BH122:BH142)),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ROUND((SUM(BI122:BI142)),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Oprava mostů v úseku České Budějovice-Rožnov – Černý Kříž – 2.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S01-04 - VRN Most 82,887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13. 5. 2024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 s.o.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112</v>
      </c>
      <c r="D94" s="176"/>
      <c r="E94" s="176"/>
      <c r="F94" s="176"/>
      <c r="G94" s="176"/>
      <c r="H94" s="176"/>
      <c r="I94" s="176"/>
      <c r="J94" s="177" t="s">
        <v>113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114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79"/>
      <c r="C97" s="180"/>
      <c r="D97" s="181" t="s">
        <v>692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693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694</v>
      </c>
      <c r="E99" s="188"/>
      <c r="F99" s="188"/>
      <c r="G99" s="188"/>
      <c r="H99" s="188"/>
      <c r="I99" s="188"/>
      <c r="J99" s="189">
        <f>J129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695</v>
      </c>
      <c r="E100" s="188"/>
      <c r="F100" s="188"/>
      <c r="G100" s="188"/>
      <c r="H100" s="188"/>
      <c r="I100" s="188"/>
      <c r="J100" s="189">
        <f>J134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696</v>
      </c>
      <c r="E101" s="188"/>
      <c r="F101" s="188"/>
      <c r="G101" s="188"/>
      <c r="H101" s="188"/>
      <c r="I101" s="188"/>
      <c r="J101" s="189">
        <f>J137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5"/>
      <c r="C102" s="186"/>
      <c r="D102" s="187" t="s">
        <v>697</v>
      </c>
      <c r="E102" s="188"/>
      <c r="F102" s="188"/>
      <c r="G102" s="188"/>
      <c r="H102" s="188"/>
      <c r="I102" s="188"/>
      <c r="J102" s="189">
        <f>J141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4" t="str">
        <f>E7</f>
        <v>Oprava mostů v úseku České Budějovice-Rožnov – Černý Kříž – 2. etapa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109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S01-04 - VRN Most 82,887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13. 5. 2024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Správa železnic s.o.</v>
      </c>
      <c r="G118" s="40"/>
      <c r="H118" s="40"/>
      <c r="I118" s="32" t="s">
        <v>32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IF(E18="","",E18)</f>
        <v>Vyplň údaj</v>
      </c>
      <c r="G119" s="40"/>
      <c r="H119" s="40"/>
      <c r="I119" s="32" t="s">
        <v>34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132</v>
      </c>
      <c r="D121" s="194" t="s">
        <v>61</v>
      </c>
      <c r="E121" s="194" t="s">
        <v>57</v>
      </c>
      <c r="F121" s="194" t="s">
        <v>58</v>
      </c>
      <c r="G121" s="194" t="s">
        <v>133</v>
      </c>
      <c r="H121" s="194" t="s">
        <v>134</v>
      </c>
      <c r="I121" s="194" t="s">
        <v>135</v>
      </c>
      <c r="J121" s="195" t="s">
        <v>113</v>
      </c>
      <c r="K121" s="196" t="s">
        <v>136</v>
      </c>
      <c r="L121" s="197"/>
      <c r="M121" s="100" t="s">
        <v>1</v>
      </c>
      <c r="N121" s="101" t="s">
        <v>40</v>
      </c>
      <c r="O121" s="101" t="s">
        <v>137</v>
      </c>
      <c r="P121" s="101" t="s">
        <v>138</v>
      </c>
      <c r="Q121" s="101" t="s">
        <v>139</v>
      </c>
      <c r="R121" s="101" t="s">
        <v>140</v>
      </c>
      <c r="S121" s="101" t="s">
        <v>141</v>
      </c>
      <c r="T121" s="102" t="s">
        <v>142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143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</f>
        <v>0</v>
      </c>
      <c r="Q122" s="104"/>
      <c r="R122" s="200">
        <f>R123</f>
        <v>0</v>
      </c>
      <c r="S122" s="104"/>
      <c r="T122" s="201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115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75</v>
      </c>
      <c r="E123" s="206" t="s">
        <v>698</v>
      </c>
      <c r="F123" s="206" t="s">
        <v>699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P124+P129+P134+P137</f>
        <v>0</v>
      </c>
      <c r="Q123" s="211"/>
      <c r="R123" s="212">
        <f>R124+R129+R134+R137</f>
        <v>0</v>
      </c>
      <c r="S123" s="211"/>
      <c r="T123" s="213">
        <f>T124+T129+T134+T137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173</v>
      </c>
      <c r="AT123" s="215" t="s">
        <v>75</v>
      </c>
      <c r="AU123" s="215" t="s">
        <v>76</v>
      </c>
      <c r="AY123" s="214" t="s">
        <v>146</v>
      </c>
      <c r="BK123" s="216">
        <f>BK124+BK129+BK134+BK137</f>
        <v>0</v>
      </c>
    </row>
    <row r="124" s="12" customFormat="1" ht="22.8" customHeight="1">
      <c r="A124" s="12"/>
      <c r="B124" s="203"/>
      <c r="C124" s="204"/>
      <c r="D124" s="205" t="s">
        <v>75</v>
      </c>
      <c r="E124" s="217" t="s">
        <v>700</v>
      </c>
      <c r="F124" s="217" t="s">
        <v>701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SUM(P125:P128)</f>
        <v>0</v>
      </c>
      <c r="Q124" s="211"/>
      <c r="R124" s="212">
        <f>SUM(R125:R128)</f>
        <v>0</v>
      </c>
      <c r="S124" s="211"/>
      <c r="T124" s="213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173</v>
      </c>
      <c r="AT124" s="215" t="s">
        <v>75</v>
      </c>
      <c r="AU124" s="215" t="s">
        <v>84</v>
      </c>
      <c r="AY124" s="214" t="s">
        <v>146</v>
      </c>
      <c r="BK124" s="216">
        <f>SUM(BK125:BK128)</f>
        <v>0</v>
      </c>
    </row>
    <row r="125" s="2" customFormat="1" ht="16.5" customHeight="1">
      <c r="A125" s="38"/>
      <c r="B125" s="39"/>
      <c r="C125" s="219" t="s">
        <v>84</v>
      </c>
      <c r="D125" s="219" t="s">
        <v>148</v>
      </c>
      <c r="E125" s="220" t="s">
        <v>702</v>
      </c>
      <c r="F125" s="221" t="s">
        <v>703</v>
      </c>
      <c r="G125" s="222" t="s">
        <v>606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41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704</v>
      </c>
      <c r="AT125" s="231" t="s">
        <v>148</v>
      </c>
      <c r="AU125" s="231" t="s">
        <v>86</v>
      </c>
      <c r="AY125" s="17" t="s">
        <v>146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84</v>
      </c>
      <c r="BK125" s="232">
        <f>ROUND(I125*H125,2)</f>
        <v>0</v>
      </c>
      <c r="BL125" s="17" t="s">
        <v>704</v>
      </c>
      <c r="BM125" s="231" t="s">
        <v>705</v>
      </c>
    </row>
    <row r="126" s="2" customFormat="1">
      <c r="A126" s="38"/>
      <c r="B126" s="39"/>
      <c r="C126" s="40"/>
      <c r="D126" s="235" t="s">
        <v>198</v>
      </c>
      <c r="E126" s="40"/>
      <c r="F126" s="266" t="s">
        <v>706</v>
      </c>
      <c r="G126" s="40"/>
      <c r="H126" s="40"/>
      <c r="I126" s="267"/>
      <c r="J126" s="40"/>
      <c r="K126" s="40"/>
      <c r="L126" s="44"/>
      <c r="M126" s="268"/>
      <c r="N126" s="269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198</v>
      </c>
      <c r="AU126" s="17" t="s">
        <v>86</v>
      </c>
    </row>
    <row r="127" s="2" customFormat="1" ht="16.5" customHeight="1">
      <c r="A127" s="38"/>
      <c r="B127" s="39"/>
      <c r="C127" s="219" t="s">
        <v>86</v>
      </c>
      <c r="D127" s="219" t="s">
        <v>148</v>
      </c>
      <c r="E127" s="220" t="s">
        <v>707</v>
      </c>
      <c r="F127" s="221" t="s">
        <v>708</v>
      </c>
      <c r="G127" s="222" t="s">
        <v>606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41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704</v>
      </c>
      <c r="AT127" s="231" t="s">
        <v>148</v>
      </c>
      <c r="AU127" s="231" t="s">
        <v>86</v>
      </c>
      <c r="AY127" s="17" t="s">
        <v>146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704</v>
      </c>
      <c r="BM127" s="231" t="s">
        <v>709</v>
      </c>
    </row>
    <row r="128" s="2" customFormat="1">
      <c r="A128" s="38"/>
      <c r="B128" s="39"/>
      <c r="C128" s="40"/>
      <c r="D128" s="235" t="s">
        <v>198</v>
      </c>
      <c r="E128" s="40"/>
      <c r="F128" s="266" t="s">
        <v>710</v>
      </c>
      <c r="G128" s="40"/>
      <c r="H128" s="40"/>
      <c r="I128" s="267"/>
      <c r="J128" s="40"/>
      <c r="K128" s="40"/>
      <c r="L128" s="44"/>
      <c r="M128" s="268"/>
      <c r="N128" s="269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198</v>
      </c>
      <c r="AU128" s="17" t="s">
        <v>86</v>
      </c>
    </row>
    <row r="129" s="12" customFormat="1" ht="22.8" customHeight="1">
      <c r="A129" s="12"/>
      <c r="B129" s="203"/>
      <c r="C129" s="204"/>
      <c r="D129" s="205" t="s">
        <v>75</v>
      </c>
      <c r="E129" s="217" t="s">
        <v>711</v>
      </c>
      <c r="F129" s="217" t="s">
        <v>712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SUM(P130:P133)</f>
        <v>0</v>
      </c>
      <c r="Q129" s="211"/>
      <c r="R129" s="212">
        <f>SUM(R130:R133)</f>
        <v>0</v>
      </c>
      <c r="S129" s="211"/>
      <c r="T129" s="213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173</v>
      </c>
      <c r="AT129" s="215" t="s">
        <v>75</v>
      </c>
      <c r="AU129" s="215" t="s">
        <v>84</v>
      </c>
      <c r="AY129" s="214" t="s">
        <v>146</v>
      </c>
      <c r="BK129" s="216">
        <f>SUM(BK130:BK133)</f>
        <v>0</v>
      </c>
    </row>
    <row r="130" s="2" customFormat="1" ht="16.5" customHeight="1">
      <c r="A130" s="38"/>
      <c r="B130" s="39"/>
      <c r="C130" s="219" t="s">
        <v>161</v>
      </c>
      <c r="D130" s="219" t="s">
        <v>148</v>
      </c>
      <c r="E130" s="220" t="s">
        <v>713</v>
      </c>
      <c r="F130" s="221" t="s">
        <v>712</v>
      </c>
      <c r="G130" s="222" t="s">
        <v>606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704</v>
      </c>
      <c r="AT130" s="231" t="s">
        <v>148</v>
      </c>
      <c r="AU130" s="231" t="s">
        <v>86</v>
      </c>
      <c r="AY130" s="17" t="s">
        <v>146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704</v>
      </c>
      <c r="BM130" s="231" t="s">
        <v>714</v>
      </c>
    </row>
    <row r="131" s="2" customFormat="1">
      <c r="A131" s="38"/>
      <c r="B131" s="39"/>
      <c r="C131" s="40"/>
      <c r="D131" s="235" t="s">
        <v>198</v>
      </c>
      <c r="E131" s="40"/>
      <c r="F131" s="266" t="s">
        <v>715</v>
      </c>
      <c r="G131" s="40"/>
      <c r="H131" s="40"/>
      <c r="I131" s="267"/>
      <c r="J131" s="40"/>
      <c r="K131" s="40"/>
      <c r="L131" s="44"/>
      <c r="M131" s="268"/>
      <c r="N131" s="269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198</v>
      </c>
      <c r="AU131" s="17" t="s">
        <v>86</v>
      </c>
    </row>
    <row r="132" s="2" customFormat="1" ht="16.5" customHeight="1">
      <c r="A132" s="38"/>
      <c r="B132" s="39"/>
      <c r="C132" s="219" t="s">
        <v>152</v>
      </c>
      <c r="D132" s="219" t="s">
        <v>148</v>
      </c>
      <c r="E132" s="220" t="s">
        <v>716</v>
      </c>
      <c r="F132" s="221" t="s">
        <v>717</v>
      </c>
      <c r="G132" s="222" t="s">
        <v>606</v>
      </c>
      <c r="H132" s="223">
        <v>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704</v>
      </c>
      <c r="AT132" s="231" t="s">
        <v>148</v>
      </c>
      <c r="AU132" s="231" t="s">
        <v>86</v>
      </c>
      <c r="AY132" s="17" t="s">
        <v>146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704</v>
      </c>
      <c r="BM132" s="231" t="s">
        <v>718</v>
      </c>
    </row>
    <row r="133" s="2" customFormat="1" ht="16.5" customHeight="1">
      <c r="A133" s="38"/>
      <c r="B133" s="39"/>
      <c r="C133" s="219" t="s">
        <v>173</v>
      </c>
      <c r="D133" s="219" t="s">
        <v>148</v>
      </c>
      <c r="E133" s="220" t="s">
        <v>719</v>
      </c>
      <c r="F133" s="221" t="s">
        <v>720</v>
      </c>
      <c r="G133" s="222" t="s">
        <v>606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704</v>
      </c>
      <c r="AT133" s="231" t="s">
        <v>148</v>
      </c>
      <c r="AU133" s="231" t="s">
        <v>86</v>
      </c>
      <c r="AY133" s="17" t="s">
        <v>146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84</v>
      </c>
      <c r="BK133" s="232">
        <f>ROUND(I133*H133,2)</f>
        <v>0</v>
      </c>
      <c r="BL133" s="17" t="s">
        <v>704</v>
      </c>
      <c r="BM133" s="231" t="s">
        <v>721</v>
      </c>
    </row>
    <row r="134" s="12" customFormat="1" ht="22.8" customHeight="1">
      <c r="A134" s="12"/>
      <c r="B134" s="203"/>
      <c r="C134" s="204"/>
      <c r="D134" s="205" t="s">
        <v>75</v>
      </c>
      <c r="E134" s="217" t="s">
        <v>722</v>
      </c>
      <c r="F134" s="217" t="s">
        <v>723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SUM(P135:P136)</f>
        <v>0</v>
      </c>
      <c r="Q134" s="211"/>
      <c r="R134" s="212">
        <f>SUM(R135:R136)</f>
        <v>0</v>
      </c>
      <c r="S134" s="211"/>
      <c r="T134" s="213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173</v>
      </c>
      <c r="AT134" s="215" t="s">
        <v>75</v>
      </c>
      <c r="AU134" s="215" t="s">
        <v>84</v>
      </c>
      <c r="AY134" s="214" t="s">
        <v>146</v>
      </c>
      <c r="BK134" s="216">
        <f>SUM(BK135:BK136)</f>
        <v>0</v>
      </c>
    </row>
    <row r="135" s="2" customFormat="1" ht="16.5" customHeight="1">
      <c r="A135" s="38"/>
      <c r="B135" s="39"/>
      <c r="C135" s="219" t="s">
        <v>185</v>
      </c>
      <c r="D135" s="219" t="s">
        <v>148</v>
      </c>
      <c r="E135" s="220" t="s">
        <v>724</v>
      </c>
      <c r="F135" s="221" t="s">
        <v>725</v>
      </c>
      <c r="G135" s="222" t="s">
        <v>606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41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704</v>
      </c>
      <c r="AT135" s="231" t="s">
        <v>148</v>
      </c>
      <c r="AU135" s="231" t="s">
        <v>86</v>
      </c>
      <c r="AY135" s="17" t="s">
        <v>146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84</v>
      </c>
      <c r="BK135" s="232">
        <f>ROUND(I135*H135,2)</f>
        <v>0</v>
      </c>
      <c r="BL135" s="17" t="s">
        <v>704</v>
      </c>
      <c r="BM135" s="231" t="s">
        <v>726</v>
      </c>
    </row>
    <row r="136" s="2" customFormat="1">
      <c r="A136" s="38"/>
      <c r="B136" s="39"/>
      <c r="C136" s="40"/>
      <c r="D136" s="235" t="s">
        <v>198</v>
      </c>
      <c r="E136" s="40"/>
      <c r="F136" s="266" t="s">
        <v>727</v>
      </c>
      <c r="G136" s="40"/>
      <c r="H136" s="40"/>
      <c r="I136" s="267"/>
      <c r="J136" s="40"/>
      <c r="K136" s="40"/>
      <c r="L136" s="44"/>
      <c r="M136" s="268"/>
      <c r="N136" s="269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198</v>
      </c>
      <c r="AU136" s="17" t="s">
        <v>86</v>
      </c>
    </row>
    <row r="137" s="12" customFormat="1" ht="22.8" customHeight="1">
      <c r="A137" s="12"/>
      <c r="B137" s="203"/>
      <c r="C137" s="204"/>
      <c r="D137" s="205" t="s">
        <v>75</v>
      </c>
      <c r="E137" s="217" t="s">
        <v>728</v>
      </c>
      <c r="F137" s="217" t="s">
        <v>729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P138+SUM(P139:P141)</f>
        <v>0</v>
      </c>
      <c r="Q137" s="211"/>
      <c r="R137" s="212">
        <f>R138+SUM(R139:R141)</f>
        <v>0</v>
      </c>
      <c r="S137" s="211"/>
      <c r="T137" s="213">
        <f>T138+SUM(T139:T141)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173</v>
      </c>
      <c r="AT137" s="215" t="s">
        <v>75</v>
      </c>
      <c r="AU137" s="215" t="s">
        <v>84</v>
      </c>
      <c r="AY137" s="214" t="s">
        <v>146</v>
      </c>
      <c r="BK137" s="216">
        <f>BK138+SUM(BK139:BK141)</f>
        <v>0</v>
      </c>
    </row>
    <row r="138" s="2" customFormat="1" ht="16.5" customHeight="1">
      <c r="A138" s="38"/>
      <c r="B138" s="39"/>
      <c r="C138" s="219" t="s">
        <v>194</v>
      </c>
      <c r="D138" s="219" t="s">
        <v>148</v>
      </c>
      <c r="E138" s="220" t="s">
        <v>730</v>
      </c>
      <c r="F138" s="221" t="s">
        <v>729</v>
      </c>
      <c r="G138" s="222" t="s">
        <v>606</v>
      </c>
      <c r="H138" s="223">
        <v>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704</v>
      </c>
      <c r="AT138" s="231" t="s">
        <v>148</v>
      </c>
      <c r="AU138" s="231" t="s">
        <v>86</v>
      </c>
      <c r="AY138" s="17" t="s">
        <v>146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704</v>
      </c>
      <c r="BM138" s="231" t="s">
        <v>731</v>
      </c>
    </row>
    <row r="139" s="2" customFormat="1" ht="16.5" customHeight="1">
      <c r="A139" s="38"/>
      <c r="B139" s="39"/>
      <c r="C139" s="219" t="s">
        <v>201</v>
      </c>
      <c r="D139" s="219" t="s">
        <v>148</v>
      </c>
      <c r="E139" s="220" t="s">
        <v>732</v>
      </c>
      <c r="F139" s="221" t="s">
        <v>733</v>
      </c>
      <c r="G139" s="222" t="s">
        <v>606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41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704</v>
      </c>
      <c r="AT139" s="231" t="s">
        <v>148</v>
      </c>
      <c r="AU139" s="231" t="s">
        <v>86</v>
      </c>
      <c r="AY139" s="17" t="s">
        <v>146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704</v>
      </c>
      <c r="BM139" s="231" t="s">
        <v>734</v>
      </c>
    </row>
    <row r="140" s="2" customFormat="1" ht="24.15" customHeight="1">
      <c r="A140" s="38"/>
      <c r="B140" s="39"/>
      <c r="C140" s="219" t="s">
        <v>207</v>
      </c>
      <c r="D140" s="219" t="s">
        <v>148</v>
      </c>
      <c r="E140" s="220" t="s">
        <v>735</v>
      </c>
      <c r="F140" s="221" t="s">
        <v>736</v>
      </c>
      <c r="G140" s="222" t="s">
        <v>606</v>
      </c>
      <c r="H140" s="223">
        <v>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704</v>
      </c>
      <c r="AT140" s="231" t="s">
        <v>148</v>
      </c>
      <c r="AU140" s="231" t="s">
        <v>86</v>
      </c>
      <c r="AY140" s="17" t="s">
        <v>146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704</v>
      </c>
      <c r="BM140" s="231" t="s">
        <v>737</v>
      </c>
    </row>
    <row r="141" s="12" customFormat="1" ht="20.88" customHeight="1">
      <c r="A141" s="12"/>
      <c r="B141" s="203"/>
      <c r="C141" s="204"/>
      <c r="D141" s="205" t="s">
        <v>75</v>
      </c>
      <c r="E141" s="217" t="s">
        <v>738</v>
      </c>
      <c r="F141" s="217" t="s">
        <v>739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P142</f>
        <v>0</v>
      </c>
      <c r="Q141" s="211"/>
      <c r="R141" s="212">
        <f>R142</f>
        <v>0</v>
      </c>
      <c r="S141" s="211"/>
      <c r="T141" s="213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173</v>
      </c>
      <c r="AT141" s="215" t="s">
        <v>75</v>
      </c>
      <c r="AU141" s="215" t="s">
        <v>86</v>
      </c>
      <c r="AY141" s="214" t="s">
        <v>146</v>
      </c>
      <c r="BK141" s="216">
        <f>BK142</f>
        <v>0</v>
      </c>
    </row>
    <row r="142" s="2" customFormat="1" ht="16.5" customHeight="1">
      <c r="A142" s="38"/>
      <c r="B142" s="39"/>
      <c r="C142" s="219" t="s">
        <v>212</v>
      </c>
      <c r="D142" s="219" t="s">
        <v>148</v>
      </c>
      <c r="E142" s="220" t="s">
        <v>740</v>
      </c>
      <c r="F142" s="221" t="s">
        <v>739</v>
      </c>
      <c r="G142" s="222" t="s">
        <v>606</v>
      </c>
      <c r="H142" s="223">
        <v>1</v>
      </c>
      <c r="I142" s="224"/>
      <c r="J142" s="225">
        <f>ROUND(I142*H142,2)</f>
        <v>0</v>
      </c>
      <c r="K142" s="226"/>
      <c r="L142" s="44"/>
      <c r="M142" s="282" t="s">
        <v>1</v>
      </c>
      <c r="N142" s="283" t="s">
        <v>41</v>
      </c>
      <c r="O142" s="284"/>
      <c r="P142" s="285">
        <f>O142*H142</f>
        <v>0</v>
      </c>
      <c r="Q142" s="285">
        <v>0</v>
      </c>
      <c r="R142" s="285">
        <f>Q142*H142</f>
        <v>0</v>
      </c>
      <c r="S142" s="285">
        <v>0</v>
      </c>
      <c r="T142" s="28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704</v>
      </c>
      <c r="AT142" s="231" t="s">
        <v>148</v>
      </c>
      <c r="AU142" s="231" t="s">
        <v>161</v>
      </c>
      <c r="AY142" s="17" t="s">
        <v>146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704</v>
      </c>
      <c r="BM142" s="231" t="s">
        <v>741</v>
      </c>
    </row>
    <row r="143" s="2" customFormat="1" ht="6.96" customHeight="1">
      <c r="A143" s="38"/>
      <c r="B143" s="66"/>
      <c r="C143" s="67"/>
      <c r="D143" s="67"/>
      <c r="E143" s="67"/>
      <c r="F143" s="67"/>
      <c r="G143" s="67"/>
      <c r="H143" s="67"/>
      <c r="I143" s="67"/>
      <c r="J143" s="67"/>
      <c r="K143" s="67"/>
      <c r="L143" s="44"/>
      <c r="M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</sheetData>
  <sheetProtection sheet="1" autoFilter="0" formatColumns="0" formatRows="0" objects="1" scenarios="1" spinCount="100000" saltValue="SBIo7ScE/j2MYRMFIWZwvw9clTK5GhtBI+fRCL4bjLhrTQ+aF3Tt26cbuxoGs82KXQ94Kds2K1xwcoNQRu2eMQ==" hashValue="tZ7WYW/XpAAkP/tj+HmB1LKde9SzAbZzQ/YmKYoDvUKjkeiEJYsb5g78f8FBWJ1jfPvOqm6apXHcyyVEp6Wwlw==" algorithmName="SHA-512" password="CC35"/>
  <autoFilter ref="C121:K14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Oprava mostů v úseku České Budějovice-Rožnov – Černý Kříž – 2. 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742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ROUND((SUM(BE131:BE475)),  2)</f>
        <v>0</v>
      </c>
      <c r="G33" s="38"/>
      <c r="H33" s="38"/>
      <c r="I33" s="155">
        <v>0.20999999999999999</v>
      </c>
      <c r="J33" s="154">
        <f>ROUND(((SUM(BE131:BE475))*I33),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ROUND((SUM(BF131:BF475)),  2)</f>
        <v>0</v>
      </c>
      <c r="G34" s="38"/>
      <c r="H34" s="38"/>
      <c r="I34" s="155">
        <v>0.12</v>
      </c>
      <c r="J34" s="154">
        <f>ROUND(((SUM(BF131:BF475))*I34),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ROUND((SUM(BG131:BG475)),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ROUND((SUM(BH131:BH475)),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ROUND((SUM(BI131:BI475)),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Oprava mostů v úseku České Budějovice-Rožnov – Černý Kříž – 2.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S02-01 - Most 83,347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13. 5. 2024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 s.o.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112</v>
      </c>
      <c r="D94" s="176"/>
      <c r="E94" s="176"/>
      <c r="F94" s="176"/>
      <c r="G94" s="176"/>
      <c r="H94" s="176"/>
      <c r="I94" s="176"/>
      <c r="J94" s="177" t="s">
        <v>113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114</v>
      </c>
      <c r="D96" s="40"/>
      <c r="E96" s="40"/>
      <c r="F96" s="40"/>
      <c r="G96" s="40"/>
      <c r="H96" s="40"/>
      <c r="I96" s="40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79"/>
      <c r="C97" s="180"/>
      <c r="D97" s="181" t="s">
        <v>116</v>
      </c>
      <c r="E97" s="182"/>
      <c r="F97" s="182"/>
      <c r="G97" s="182"/>
      <c r="H97" s="182"/>
      <c r="I97" s="182"/>
      <c r="J97" s="183">
        <f>J132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117</v>
      </c>
      <c r="E98" s="188"/>
      <c r="F98" s="188"/>
      <c r="G98" s="188"/>
      <c r="H98" s="188"/>
      <c r="I98" s="188"/>
      <c r="J98" s="189">
        <f>J133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118</v>
      </c>
      <c r="E99" s="188"/>
      <c r="F99" s="188"/>
      <c r="G99" s="188"/>
      <c r="H99" s="188"/>
      <c r="I99" s="188"/>
      <c r="J99" s="189">
        <f>J208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119</v>
      </c>
      <c r="E100" s="188"/>
      <c r="F100" s="188"/>
      <c r="G100" s="188"/>
      <c r="H100" s="188"/>
      <c r="I100" s="188"/>
      <c r="J100" s="189">
        <f>J220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120</v>
      </c>
      <c r="E101" s="188"/>
      <c r="F101" s="188"/>
      <c r="G101" s="188"/>
      <c r="H101" s="188"/>
      <c r="I101" s="188"/>
      <c r="J101" s="189">
        <f>J260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609</v>
      </c>
      <c r="E102" s="188"/>
      <c r="F102" s="188"/>
      <c r="G102" s="188"/>
      <c r="H102" s="188"/>
      <c r="I102" s="188"/>
      <c r="J102" s="189">
        <f>J305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122</v>
      </c>
      <c r="E103" s="188"/>
      <c r="F103" s="188"/>
      <c r="G103" s="188"/>
      <c r="H103" s="188"/>
      <c r="I103" s="188"/>
      <c r="J103" s="189">
        <f>J313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123</v>
      </c>
      <c r="E104" s="188"/>
      <c r="F104" s="188"/>
      <c r="G104" s="188"/>
      <c r="H104" s="188"/>
      <c r="I104" s="188"/>
      <c r="J104" s="189">
        <f>J316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124</v>
      </c>
      <c r="E105" s="188"/>
      <c r="F105" s="188"/>
      <c r="G105" s="188"/>
      <c r="H105" s="188"/>
      <c r="I105" s="188"/>
      <c r="J105" s="189">
        <f>J420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125</v>
      </c>
      <c r="E106" s="188"/>
      <c r="F106" s="188"/>
      <c r="G106" s="188"/>
      <c r="H106" s="188"/>
      <c r="I106" s="188"/>
      <c r="J106" s="189">
        <f>J436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126</v>
      </c>
      <c r="E107" s="182"/>
      <c r="F107" s="182"/>
      <c r="G107" s="182"/>
      <c r="H107" s="182"/>
      <c r="I107" s="182"/>
      <c r="J107" s="183">
        <f>J439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127</v>
      </c>
      <c r="E108" s="188"/>
      <c r="F108" s="188"/>
      <c r="G108" s="188"/>
      <c r="H108" s="188"/>
      <c r="I108" s="188"/>
      <c r="J108" s="189">
        <f>J440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9"/>
      <c r="C109" s="180"/>
      <c r="D109" s="181" t="s">
        <v>129</v>
      </c>
      <c r="E109" s="182"/>
      <c r="F109" s="182"/>
      <c r="G109" s="182"/>
      <c r="H109" s="182"/>
      <c r="I109" s="182"/>
      <c r="J109" s="183">
        <f>J465</f>
        <v>0</v>
      </c>
      <c r="K109" s="180"/>
      <c r="L109" s="18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5"/>
      <c r="C110" s="186"/>
      <c r="D110" s="187" t="s">
        <v>130</v>
      </c>
      <c r="E110" s="188"/>
      <c r="F110" s="188"/>
      <c r="G110" s="188"/>
      <c r="H110" s="188"/>
      <c r="I110" s="188"/>
      <c r="J110" s="189">
        <f>J466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743</v>
      </c>
      <c r="E111" s="188"/>
      <c r="F111" s="188"/>
      <c r="G111" s="188"/>
      <c r="H111" s="188"/>
      <c r="I111" s="188"/>
      <c r="J111" s="189">
        <f>J471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131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6.25" customHeight="1">
      <c r="A121" s="38"/>
      <c r="B121" s="39"/>
      <c r="C121" s="40"/>
      <c r="D121" s="40"/>
      <c r="E121" s="174" t="str">
        <f>E7</f>
        <v>Oprava mostů v úseku České Budějovice-Rožnov – Černý Kříž – 2. etapa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109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S02-01 - Most 83,347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 xml:space="preserve"> </v>
      </c>
      <c r="G125" s="40"/>
      <c r="H125" s="40"/>
      <c r="I125" s="32" t="s">
        <v>22</v>
      </c>
      <c r="J125" s="79" t="str">
        <f>IF(J12="","",J12)</f>
        <v>13. 5. 2024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E15</f>
        <v>Správa železnic s.o.</v>
      </c>
      <c r="G127" s="40"/>
      <c r="H127" s="40"/>
      <c r="I127" s="32" t="s">
        <v>32</v>
      </c>
      <c r="J127" s="36" t="str">
        <f>E21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30</v>
      </c>
      <c r="D128" s="40"/>
      <c r="E128" s="40"/>
      <c r="F128" s="27" t="str">
        <f>IF(E18="","",E18)</f>
        <v>Vyplň údaj</v>
      </c>
      <c r="G128" s="40"/>
      <c r="H128" s="40"/>
      <c r="I128" s="32" t="s">
        <v>34</v>
      </c>
      <c r="J128" s="36" t="str">
        <f>E24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1"/>
      <c r="B130" s="192"/>
      <c r="C130" s="193" t="s">
        <v>132</v>
      </c>
      <c r="D130" s="194" t="s">
        <v>61</v>
      </c>
      <c r="E130" s="194" t="s">
        <v>57</v>
      </c>
      <c r="F130" s="194" t="s">
        <v>58</v>
      </c>
      <c r="G130" s="194" t="s">
        <v>133</v>
      </c>
      <c r="H130" s="194" t="s">
        <v>134</v>
      </c>
      <c r="I130" s="194" t="s">
        <v>135</v>
      </c>
      <c r="J130" s="195" t="s">
        <v>113</v>
      </c>
      <c r="K130" s="196" t="s">
        <v>136</v>
      </c>
      <c r="L130" s="197"/>
      <c r="M130" s="100" t="s">
        <v>1</v>
      </c>
      <c r="N130" s="101" t="s">
        <v>40</v>
      </c>
      <c r="O130" s="101" t="s">
        <v>137</v>
      </c>
      <c r="P130" s="101" t="s">
        <v>138</v>
      </c>
      <c r="Q130" s="101" t="s">
        <v>139</v>
      </c>
      <c r="R130" s="101" t="s">
        <v>140</v>
      </c>
      <c r="S130" s="101" t="s">
        <v>141</v>
      </c>
      <c r="T130" s="102" t="s">
        <v>142</v>
      </c>
      <c r="U130" s="191"/>
      <c r="V130" s="191"/>
      <c r="W130" s="191"/>
      <c r="X130" s="191"/>
      <c r="Y130" s="191"/>
      <c r="Z130" s="191"/>
      <c r="AA130" s="191"/>
      <c r="AB130" s="191"/>
      <c r="AC130" s="191"/>
      <c r="AD130" s="191"/>
      <c r="AE130" s="191"/>
    </row>
    <row r="131" s="2" customFormat="1" ht="22.8" customHeight="1">
      <c r="A131" s="38"/>
      <c r="B131" s="39"/>
      <c r="C131" s="107" t="s">
        <v>143</v>
      </c>
      <c r="D131" s="40"/>
      <c r="E131" s="40"/>
      <c r="F131" s="40"/>
      <c r="G131" s="40"/>
      <c r="H131" s="40"/>
      <c r="I131" s="40"/>
      <c r="J131" s="198">
        <f>BK131</f>
        <v>0</v>
      </c>
      <c r="K131" s="40"/>
      <c r="L131" s="44"/>
      <c r="M131" s="103"/>
      <c r="N131" s="199"/>
      <c r="O131" s="104"/>
      <c r="P131" s="200">
        <f>P132+P439+P465</f>
        <v>0</v>
      </c>
      <c r="Q131" s="104"/>
      <c r="R131" s="200">
        <f>R132+R439+R465</f>
        <v>240.32957620255681</v>
      </c>
      <c r="S131" s="104"/>
      <c r="T131" s="201">
        <f>T132+T439+T465</f>
        <v>48.675750000000001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75</v>
      </c>
      <c r="AU131" s="17" t="s">
        <v>115</v>
      </c>
      <c r="BK131" s="202">
        <f>BK132+BK439+BK465</f>
        <v>0</v>
      </c>
    </row>
    <row r="132" s="12" customFormat="1" ht="25.92" customHeight="1">
      <c r="A132" s="12"/>
      <c r="B132" s="203"/>
      <c r="C132" s="204"/>
      <c r="D132" s="205" t="s">
        <v>75</v>
      </c>
      <c r="E132" s="206" t="s">
        <v>144</v>
      </c>
      <c r="F132" s="206" t="s">
        <v>145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P133+P208+P220+P260+P305+P313+P316+P420+P436</f>
        <v>0</v>
      </c>
      <c r="Q132" s="211"/>
      <c r="R132" s="212">
        <f>R133+R208+R220+R260+R305+R313+R316+R420+R436</f>
        <v>239.49057620255681</v>
      </c>
      <c r="S132" s="211"/>
      <c r="T132" s="213">
        <f>T133+T208+T220+T260+T305+T313+T316+T420+T436</f>
        <v>48.675750000000001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84</v>
      </c>
      <c r="AT132" s="215" t="s">
        <v>75</v>
      </c>
      <c r="AU132" s="215" t="s">
        <v>76</v>
      </c>
      <c r="AY132" s="214" t="s">
        <v>146</v>
      </c>
      <c r="BK132" s="216">
        <f>BK133+BK208+BK220+BK260+BK305+BK313+BK316+BK420+BK436</f>
        <v>0</v>
      </c>
    </row>
    <row r="133" s="12" customFormat="1" ht="22.8" customHeight="1">
      <c r="A133" s="12"/>
      <c r="B133" s="203"/>
      <c r="C133" s="204"/>
      <c r="D133" s="205" t="s">
        <v>75</v>
      </c>
      <c r="E133" s="217" t="s">
        <v>84</v>
      </c>
      <c r="F133" s="217" t="s">
        <v>147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SUM(P134:P207)</f>
        <v>0</v>
      </c>
      <c r="Q133" s="211"/>
      <c r="R133" s="212">
        <f>SUM(R134:R207)</f>
        <v>123.96919520000002</v>
      </c>
      <c r="S133" s="211"/>
      <c r="T133" s="213">
        <f>SUM(T134:T207)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84</v>
      </c>
      <c r="AT133" s="215" t="s">
        <v>75</v>
      </c>
      <c r="AU133" s="215" t="s">
        <v>84</v>
      </c>
      <c r="AY133" s="214" t="s">
        <v>146</v>
      </c>
      <c r="BK133" s="216">
        <f>SUM(BK134:BK207)</f>
        <v>0</v>
      </c>
    </row>
    <row r="134" s="2" customFormat="1" ht="37.8" customHeight="1">
      <c r="A134" s="38"/>
      <c r="B134" s="39"/>
      <c r="C134" s="219" t="s">
        <v>84</v>
      </c>
      <c r="D134" s="219" t="s">
        <v>148</v>
      </c>
      <c r="E134" s="220" t="s">
        <v>744</v>
      </c>
      <c r="F134" s="221" t="s">
        <v>745</v>
      </c>
      <c r="G134" s="222" t="s">
        <v>151</v>
      </c>
      <c r="H134" s="223">
        <v>48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152</v>
      </c>
      <c r="AT134" s="231" t="s">
        <v>148</v>
      </c>
      <c r="AU134" s="231" t="s">
        <v>86</v>
      </c>
      <c r="AY134" s="17" t="s">
        <v>146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152</v>
      </c>
      <c r="BM134" s="231" t="s">
        <v>746</v>
      </c>
    </row>
    <row r="135" s="13" customFormat="1">
      <c r="A135" s="13"/>
      <c r="B135" s="233"/>
      <c r="C135" s="234"/>
      <c r="D135" s="235" t="s">
        <v>154</v>
      </c>
      <c r="E135" s="236" t="s">
        <v>1</v>
      </c>
      <c r="F135" s="237" t="s">
        <v>747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154</v>
      </c>
      <c r="AU135" s="243" t="s">
        <v>86</v>
      </c>
      <c r="AV135" s="13" t="s">
        <v>84</v>
      </c>
      <c r="AW135" s="13" t="s">
        <v>33</v>
      </c>
      <c r="AX135" s="13" t="s">
        <v>76</v>
      </c>
      <c r="AY135" s="243" t="s">
        <v>146</v>
      </c>
    </row>
    <row r="136" s="13" customFormat="1">
      <c r="A136" s="13"/>
      <c r="B136" s="233"/>
      <c r="C136" s="234"/>
      <c r="D136" s="235" t="s">
        <v>154</v>
      </c>
      <c r="E136" s="236" t="s">
        <v>1</v>
      </c>
      <c r="F136" s="237" t="s">
        <v>748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154</v>
      </c>
      <c r="AU136" s="243" t="s">
        <v>86</v>
      </c>
      <c r="AV136" s="13" t="s">
        <v>84</v>
      </c>
      <c r="AW136" s="13" t="s">
        <v>33</v>
      </c>
      <c r="AX136" s="13" t="s">
        <v>76</v>
      </c>
      <c r="AY136" s="243" t="s">
        <v>146</v>
      </c>
    </row>
    <row r="137" s="14" customFormat="1">
      <c r="A137" s="14"/>
      <c r="B137" s="244"/>
      <c r="C137" s="245"/>
      <c r="D137" s="235" t="s">
        <v>154</v>
      </c>
      <c r="E137" s="246" t="s">
        <v>1</v>
      </c>
      <c r="F137" s="247" t="s">
        <v>749</v>
      </c>
      <c r="G137" s="245"/>
      <c r="H137" s="248">
        <v>24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154</v>
      </c>
      <c r="AU137" s="254" t="s">
        <v>86</v>
      </c>
      <c r="AV137" s="14" t="s">
        <v>86</v>
      </c>
      <c r="AW137" s="14" t="s">
        <v>33</v>
      </c>
      <c r="AX137" s="14" t="s">
        <v>76</v>
      </c>
      <c r="AY137" s="254" t="s">
        <v>146</v>
      </c>
    </row>
    <row r="138" s="13" customFormat="1">
      <c r="A138" s="13"/>
      <c r="B138" s="233"/>
      <c r="C138" s="234"/>
      <c r="D138" s="235" t="s">
        <v>154</v>
      </c>
      <c r="E138" s="236" t="s">
        <v>1</v>
      </c>
      <c r="F138" s="237" t="s">
        <v>750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154</v>
      </c>
      <c r="AU138" s="243" t="s">
        <v>86</v>
      </c>
      <c r="AV138" s="13" t="s">
        <v>84</v>
      </c>
      <c r="AW138" s="13" t="s">
        <v>33</v>
      </c>
      <c r="AX138" s="13" t="s">
        <v>76</v>
      </c>
      <c r="AY138" s="243" t="s">
        <v>146</v>
      </c>
    </row>
    <row r="139" s="14" customFormat="1">
      <c r="A139" s="14"/>
      <c r="B139" s="244"/>
      <c r="C139" s="245"/>
      <c r="D139" s="235" t="s">
        <v>154</v>
      </c>
      <c r="E139" s="246" t="s">
        <v>1</v>
      </c>
      <c r="F139" s="247" t="s">
        <v>749</v>
      </c>
      <c r="G139" s="245"/>
      <c r="H139" s="248">
        <v>24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154</v>
      </c>
      <c r="AU139" s="254" t="s">
        <v>86</v>
      </c>
      <c r="AV139" s="14" t="s">
        <v>86</v>
      </c>
      <c r="AW139" s="14" t="s">
        <v>33</v>
      </c>
      <c r="AX139" s="14" t="s">
        <v>76</v>
      </c>
      <c r="AY139" s="254" t="s">
        <v>146</v>
      </c>
    </row>
    <row r="140" s="15" customFormat="1">
      <c r="A140" s="15"/>
      <c r="B140" s="255"/>
      <c r="C140" s="256"/>
      <c r="D140" s="235" t="s">
        <v>154</v>
      </c>
      <c r="E140" s="257" t="s">
        <v>1</v>
      </c>
      <c r="F140" s="258" t="s">
        <v>157</v>
      </c>
      <c r="G140" s="256"/>
      <c r="H140" s="259">
        <v>48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5" t="s">
        <v>154</v>
      </c>
      <c r="AU140" s="265" t="s">
        <v>86</v>
      </c>
      <c r="AV140" s="15" t="s">
        <v>152</v>
      </c>
      <c r="AW140" s="15" t="s">
        <v>33</v>
      </c>
      <c r="AX140" s="15" t="s">
        <v>84</v>
      </c>
      <c r="AY140" s="265" t="s">
        <v>146</v>
      </c>
    </row>
    <row r="141" s="2" customFormat="1" ht="21.75" customHeight="1">
      <c r="A141" s="38"/>
      <c r="B141" s="39"/>
      <c r="C141" s="219" t="s">
        <v>86</v>
      </c>
      <c r="D141" s="219" t="s">
        <v>148</v>
      </c>
      <c r="E141" s="220" t="s">
        <v>158</v>
      </c>
      <c r="F141" s="221" t="s">
        <v>751</v>
      </c>
      <c r="G141" s="222" t="s">
        <v>151</v>
      </c>
      <c r="H141" s="223">
        <v>48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152</v>
      </c>
      <c r="AT141" s="231" t="s">
        <v>148</v>
      </c>
      <c r="AU141" s="231" t="s">
        <v>86</v>
      </c>
      <c r="AY141" s="17" t="s">
        <v>146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152</v>
      </c>
      <c r="BM141" s="231" t="s">
        <v>752</v>
      </c>
    </row>
    <row r="142" s="13" customFormat="1">
      <c r="A142" s="13"/>
      <c r="B142" s="233"/>
      <c r="C142" s="234"/>
      <c r="D142" s="235" t="s">
        <v>154</v>
      </c>
      <c r="E142" s="236" t="s">
        <v>1</v>
      </c>
      <c r="F142" s="237" t="s">
        <v>747</v>
      </c>
      <c r="G142" s="234"/>
      <c r="H142" s="236" t="s">
        <v>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154</v>
      </c>
      <c r="AU142" s="243" t="s">
        <v>86</v>
      </c>
      <c r="AV142" s="13" t="s">
        <v>84</v>
      </c>
      <c r="AW142" s="13" t="s">
        <v>33</v>
      </c>
      <c r="AX142" s="13" t="s">
        <v>76</v>
      </c>
      <c r="AY142" s="243" t="s">
        <v>146</v>
      </c>
    </row>
    <row r="143" s="13" customFormat="1">
      <c r="A143" s="13"/>
      <c r="B143" s="233"/>
      <c r="C143" s="234"/>
      <c r="D143" s="235" t="s">
        <v>154</v>
      </c>
      <c r="E143" s="236" t="s">
        <v>1</v>
      </c>
      <c r="F143" s="237" t="s">
        <v>748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154</v>
      </c>
      <c r="AU143" s="243" t="s">
        <v>86</v>
      </c>
      <c r="AV143" s="13" t="s">
        <v>84</v>
      </c>
      <c r="AW143" s="13" t="s">
        <v>33</v>
      </c>
      <c r="AX143" s="13" t="s">
        <v>76</v>
      </c>
      <c r="AY143" s="243" t="s">
        <v>146</v>
      </c>
    </row>
    <row r="144" s="14" customFormat="1">
      <c r="A144" s="14"/>
      <c r="B144" s="244"/>
      <c r="C144" s="245"/>
      <c r="D144" s="235" t="s">
        <v>154</v>
      </c>
      <c r="E144" s="246" t="s">
        <v>1</v>
      </c>
      <c r="F144" s="247" t="s">
        <v>749</v>
      </c>
      <c r="G144" s="245"/>
      <c r="H144" s="248">
        <v>24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154</v>
      </c>
      <c r="AU144" s="254" t="s">
        <v>86</v>
      </c>
      <c r="AV144" s="14" t="s">
        <v>86</v>
      </c>
      <c r="AW144" s="14" t="s">
        <v>33</v>
      </c>
      <c r="AX144" s="14" t="s">
        <v>76</v>
      </c>
      <c r="AY144" s="254" t="s">
        <v>146</v>
      </c>
    </row>
    <row r="145" s="13" customFormat="1">
      <c r="A145" s="13"/>
      <c r="B145" s="233"/>
      <c r="C145" s="234"/>
      <c r="D145" s="235" t="s">
        <v>154</v>
      </c>
      <c r="E145" s="236" t="s">
        <v>1</v>
      </c>
      <c r="F145" s="237" t="s">
        <v>750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154</v>
      </c>
      <c r="AU145" s="243" t="s">
        <v>86</v>
      </c>
      <c r="AV145" s="13" t="s">
        <v>84</v>
      </c>
      <c r="AW145" s="13" t="s">
        <v>33</v>
      </c>
      <c r="AX145" s="13" t="s">
        <v>76</v>
      </c>
      <c r="AY145" s="243" t="s">
        <v>146</v>
      </c>
    </row>
    <row r="146" s="14" customFormat="1">
      <c r="A146" s="14"/>
      <c r="B146" s="244"/>
      <c r="C146" s="245"/>
      <c r="D146" s="235" t="s">
        <v>154</v>
      </c>
      <c r="E146" s="246" t="s">
        <v>1</v>
      </c>
      <c r="F146" s="247" t="s">
        <v>749</v>
      </c>
      <c r="G146" s="245"/>
      <c r="H146" s="248">
        <v>24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154</v>
      </c>
      <c r="AU146" s="254" t="s">
        <v>86</v>
      </c>
      <c r="AV146" s="14" t="s">
        <v>86</v>
      </c>
      <c r="AW146" s="14" t="s">
        <v>33</v>
      </c>
      <c r="AX146" s="14" t="s">
        <v>76</v>
      </c>
      <c r="AY146" s="254" t="s">
        <v>146</v>
      </c>
    </row>
    <row r="147" s="15" customFormat="1">
      <c r="A147" s="15"/>
      <c r="B147" s="255"/>
      <c r="C147" s="256"/>
      <c r="D147" s="235" t="s">
        <v>154</v>
      </c>
      <c r="E147" s="257" t="s">
        <v>1</v>
      </c>
      <c r="F147" s="258" t="s">
        <v>157</v>
      </c>
      <c r="G147" s="256"/>
      <c r="H147" s="259">
        <v>48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154</v>
      </c>
      <c r="AU147" s="265" t="s">
        <v>86</v>
      </c>
      <c r="AV147" s="15" t="s">
        <v>152</v>
      </c>
      <c r="AW147" s="15" t="s">
        <v>33</v>
      </c>
      <c r="AX147" s="15" t="s">
        <v>84</v>
      </c>
      <c r="AY147" s="265" t="s">
        <v>146</v>
      </c>
    </row>
    <row r="148" s="2" customFormat="1" ht="24.15" customHeight="1">
      <c r="A148" s="38"/>
      <c r="B148" s="39"/>
      <c r="C148" s="219" t="s">
        <v>161</v>
      </c>
      <c r="D148" s="219" t="s">
        <v>148</v>
      </c>
      <c r="E148" s="220" t="s">
        <v>753</v>
      </c>
      <c r="F148" s="221" t="s">
        <v>754</v>
      </c>
      <c r="G148" s="222" t="s">
        <v>164</v>
      </c>
      <c r="H148" s="223">
        <v>36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41</v>
      </c>
      <c r="O148" s="91"/>
      <c r="P148" s="229">
        <f>O148*H148</f>
        <v>0</v>
      </c>
      <c r="Q148" s="229">
        <v>0.060526700000000003</v>
      </c>
      <c r="R148" s="229">
        <f>Q148*H148</f>
        <v>2.1789612000000003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152</v>
      </c>
      <c r="AT148" s="231" t="s">
        <v>148</v>
      </c>
      <c r="AU148" s="231" t="s">
        <v>86</v>
      </c>
      <c r="AY148" s="17" t="s">
        <v>146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152</v>
      </c>
      <c r="BM148" s="231" t="s">
        <v>755</v>
      </c>
    </row>
    <row r="149" s="13" customFormat="1">
      <c r="A149" s="13"/>
      <c r="B149" s="233"/>
      <c r="C149" s="234"/>
      <c r="D149" s="235" t="s">
        <v>154</v>
      </c>
      <c r="E149" s="236" t="s">
        <v>1</v>
      </c>
      <c r="F149" s="237" t="s">
        <v>756</v>
      </c>
      <c r="G149" s="234"/>
      <c r="H149" s="236" t="s">
        <v>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154</v>
      </c>
      <c r="AU149" s="243" t="s">
        <v>86</v>
      </c>
      <c r="AV149" s="13" t="s">
        <v>84</v>
      </c>
      <c r="AW149" s="13" t="s">
        <v>33</v>
      </c>
      <c r="AX149" s="13" t="s">
        <v>76</v>
      </c>
      <c r="AY149" s="243" t="s">
        <v>146</v>
      </c>
    </row>
    <row r="150" s="14" customFormat="1">
      <c r="A150" s="14"/>
      <c r="B150" s="244"/>
      <c r="C150" s="245"/>
      <c r="D150" s="235" t="s">
        <v>154</v>
      </c>
      <c r="E150" s="246" t="s">
        <v>1</v>
      </c>
      <c r="F150" s="247" t="s">
        <v>757</v>
      </c>
      <c r="G150" s="245"/>
      <c r="H150" s="248">
        <v>36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154</v>
      </c>
      <c r="AU150" s="254" t="s">
        <v>86</v>
      </c>
      <c r="AV150" s="14" t="s">
        <v>86</v>
      </c>
      <c r="AW150" s="14" t="s">
        <v>33</v>
      </c>
      <c r="AX150" s="14" t="s">
        <v>76</v>
      </c>
      <c r="AY150" s="254" t="s">
        <v>146</v>
      </c>
    </row>
    <row r="151" s="15" customFormat="1">
      <c r="A151" s="15"/>
      <c r="B151" s="255"/>
      <c r="C151" s="256"/>
      <c r="D151" s="235" t="s">
        <v>154</v>
      </c>
      <c r="E151" s="257" t="s">
        <v>1</v>
      </c>
      <c r="F151" s="258" t="s">
        <v>157</v>
      </c>
      <c r="G151" s="256"/>
      <c r="H151" s="259">
        <v>36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154</v>
      </c>
      <c r="AU151" s="265" t="s">
        <v>86</v>
      </c>
      <c r="AV151" s="15" t="s">
        <v>152</v>
      </c>
      <c r="AW151" s="15" t="s">
        <v>33</v>
      </c>
      <c r="AX151" s="15" t="s">
        <v>84</v>
      </c>
      <c r="AY151" s="265" t="s">
        <v>146</v>
      </c>
    </row>
    <row r="152" s="2" customFormat="1" ht="24.15" customHeight="1">
      <c r="A152" s="38"/>
      <c r="B152" s="39"/>
      <c r="C152" s="219" t="s">
        <v>152</v>
      </c>
      <c r="D152" s="219" t="s">
        <v>148</v>
      </c>
      <c r="E152" s="220" t="s">
        <v>168</v>
      </c>
      <c r="F152" s="221" t="s">
        <v>169</v>
      </c>
      <c r="G152" s="222" t="s">
        <v>151</v>
      </c>
      <c r="H152" s="223">
        <v>15.6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41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152</v>
      </c>
      <c r="AT152" s="231" t="s">
        <v>148</v>
      </c>
      <c r="AU152" s="231" t="s">
        <v>86</v>
      </c>
      <c r="AY152" s="17" t="s">
        <v>146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152</v>
      </c>
      <c r="BM152" s="231" t="s">
        <v>758</v>
      </c>
    </row>
    <row r="153" s="13" customFormat="1">
      <c r="A153" s="13"/>
      <c r="B153" s="233"/>
      <c r="C153" s="234"/>
      <c r="D153" s="235" t="s">
        <v>154</v>
      </c>
      <c r="E153" s="236" t="s">
        <v>1</v>
      </c>
      <c r="F153" s="237" t="s">
        <v>759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154</v>
      </c>
      <c r="AU153" s="243" t="s">
        <v>86</v>
      </c>
      <c r="AV153" s="13" t="s">
        <v>84</v>
      </c>
      <c r="AW153" s="13" t="s">
        <v>33</v>
      </c>
      <c r="AX153" s="13" t="s">
        <v>76</v>
      </c>
      <c r="AY153" s="243" t="s">
        <v>146</v>
      </c>
    </row>
    <row r="154" s="14" customFormat="1">
      <c r="A154" s="14"/>
      <c r="B154" s="244"/>
      <c r="C154" s="245"/>
      <c r="D154" s="235" t="s">
        <v>154</v>
      </c>
      <c r="E154" s="246" t="s">
        <v>1</v>
      </c>
      <c r="F154" s="247" t="s">
        <v>760</v>
      </c>
      <c r="G154" s="245"/>
      <c r="H154" s="248">
        <v>15.6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154</v>
      </c>
      <c r="AU154" s="254" t="s">
        <v>86</v>
      </c>
      <c r="AV154" s="14" t="s">
        <v>86</v>
      </c>
      <c r="AW154" s="14" t="s">
        <v>33</v>
      </c>
      <c r="AX154" s="14" t="s">
        <v>76</v>
      </c>
      <c r="AY154" s="254" t="s">
        <v>146</v>
      </c>
    </row>
    <row r="155" s="15" customFormat="1">
      <c r="A155" s="15"/>
      <c r="B155" s="255"/>
      <c r="C155" s="256"/>
      <c r="D155" s="235" t="s">
        <v>154</v>
      </c>
      <c r="E155" s="257" t="s">
        <v>1</v>
      </c>
      <c r="F155" s="258" t="s">
        <v>157</v>
      </c>
      <c r="G155" s="256"/>
      <c r="H155" s="259">
        <v>15.6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154</v>
      </c>
      <c r="AU155" s="265" t="s">
        <v>86</v>
      </c>
      <c r="AV155" s="15" t="s">
        <v>152</v>
      </c>
      <c r="AW155" s="15" t="s">
        <v>33</v>
      </c>
      <c r="AX155" s="15" t="s">
        <v>84</v>
      </c>
      <c r="AY155" s="265" t="s">
        <v>146</v>
      </c>
    </row>
    <row r="156" s="2" customFormat="1" ht="37.8" customHeight="1">
      <c r="A156" s="38"/>
      <c r="B156" s="39"/>
      <c r="C156" s="219" t="s">
        <v>173</v>
      </c>
      <c r="D156" s="219" t="s">
        <v>148</v>
      </c>
      <c r="E156" s="220" t="s">
        <v>761</v>
      </c>
      <c r="F156" s="221" t="s">
        <v>762</v>
      </c>
      <c r="G156" s="222" t="s">
        <v>176</v>
      </c>
      <c r="H156" s="223">
        <v>85.560000000000002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41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152</v>
      </c>
      <c r="AT156" s="231" t="s">
        <v>148</v>
      </c>
      <c r="AU156" s="231" t="s">
        <v>86</v>
      </c>
      <c r="AY156" s="17" t="s">
        <v>146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152</v>
      </c>
      <c r="BM156" s="231" t="s">
        <v>763</v>
      </c>
    </row>
    <row r="157" s="13" customFormat="1">
      <c r="A157" s="13"/>
      <c r="B157" s="233"/>
      <c r="C157" s="234"/>
      <c r="D157" s="235" t="s">
        <v>154</v>
      </c>
      <c r="E157" s="236" t="s">
        <v>1</v>
      </c>
      <c r="F157" s="237" t="s">
        <v>764</v>
      </c>
      <c r="G157" s="234"/>
      <c r="H157" s="236" t="s">
        <v>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154</v>
      </c>
      <c r="AU157" s="243" t="s">
        <v>86</v>
      </c>
      <c r="AV157" s="13" t="s">
        <v>84</v>
      </c>
      <c r="AW157" s="13" t="s">
        <v>33</v>
      </c>
      <c r="AX157" s="13" t="s">
        <v>76</v>
      </c>
      <c r="AY157" s="243" t="s">
        <v>146</v>
      </c>
    </row>
    <row r="158" s="13" customFormat="1">
      <c r="A158" s="13"/>
      <c r="B158" s="233"/>
      <c r="C158" s="234"/>
      <c r="D158" s="235" t="s">
        <v>154</v>
      </c>
      <c r="E158" s="236" t="s">
        <v>1</v>
      </c>
      <c r="F158" s="237" t="s">
        <v>765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154</v>
      </c>
      <c r="AU158" s="243" t="s">
        <v>86</v>
      </c>
      <c r="AV158" s="13" t="s">
        <v>84</v>
      </c>
      <c r="AW158" s="13" t="s">
        <v>33</v>
      </c>
      <c r="AX158" s="13" t="s">
        <v>76</v>
      </c>
      <c r="AY158" s="243" t="s">
        <v>146</v>
      </c>
    </row>
    <row r="159" s="14" customFormat="1">
      <c r="A159" s="14"/>
      <c r="B159" s="244"/>
      <c r="C159" s="245"/>
      <c r="D159" s="235" t="s">
        <v>154</v>
      </c>
      <c r="E159" s="246" t="s">
        <v>1</v>
      </c>
      <c r="F159" s="247" t="s">
        <v>766</v>
      </c>
      <c r="G159" s="245"/>
      <c r="H159" s="248">
        <v>42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154</v>
      </c>
      <c r="AU159" s="254" t="s">
        <v>86</v>
      </c>
      <c r="AV159" s="14" t="s">
        <v>86</v>
      </c>
      <c r="AW159" s="14" t="s">
        <v>33</v>
      </c>
      <c r="AX159" s="14" t="s">
        <v>76</v>
      </c>
      <c r="AY159" s="254" t="s">
        <v>146</v>
      </c>
    </row>
    <row r="160" s="13" customFormat="1">
      <c r="A160" s="13"/>
      <c r="B160" s="233"/>
      <c r="C160" s="234"/>
      <c r="D160" s="235" t="s">
        <v>154</v>
      </c>
      <c r="E160" s="236" t="s">
        <v>1</v>
      </c>
      <c r="F160" s="237" t="s">
        <v>767</v>
      </c>
      <c r="G160" s="234"/>
      <c r="H160" s="236" t="s">
        <v>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154</v>
      </c>
      <c r="AU160" s="243" t="s">
        <v>86</v>
      </c>
      <c r="AV160" s="13" t="s">
        <v>84</v>
      </c>
      <c r="AW160" s="13" t="s">
        <v>33</v>
      </c>
      <c r="AX160" s="13" t="s">
        <v>76</v>
      </c>
      <c r="AY160" s="243" t="s">
        <v>146</v>
      </c>
    </row>
    <row r="161" s="14" customFormat="1">
      <c r="A161" s="14"/>
      <c r="B161" s="244"/>
      <c r="C161" s="245"/>
      <c r="D161" s="235" t="s">
        <v>154</v>
      </c>
      <c r="E161" s="246" t="s">
        <v>1</v>
      </c>
      <c r="F161" s="247" t="s">
        <v>766</v>
      </c>
      <c r="G161" s="245"/>
      <c r="H161" s="248">
        <v>42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154</v>
      </c>
      <c r="AU161" s="254" t="s">
        <v>86</v>
      </c>
      <c r="AV161" s="14" t="s">
        <v>86</v>
      </c>
      <c r="AW161" s="14" t="s">
        <v>33</v>
      </c>
      <c r="AX161" s="14" t="s">
        <v>76</v>
      </c>
      <c r="AY161" s="254" t="s">
        <v>146</v>
      </c>
    </row>
    <row r="162" s="13" customFormat="1">
      <c r="A162" s="13"/>
      <c r="B162" s="233"/>
      <c r="C162" s="234"/>
      <c r="D162" s="235" t="s">
        <v>154</v>
      </c>
      <c r="E162" s="236" t="s">
        <v>1</v>
      </c>
      <c r="F162" s="237" t="s">
        <v>768</v>
      </c>
      <c r="G162" s="234"/>
      <c r="H162" s="236" t="s">
        <v>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154</v>
      </c>
      <c r="AU162" s="243" t="s">
        <v>86</v>
      </c>
      <c r="AV162" s="13" t="s">
        <v>84</v>
      </c>
      <c r="AW162" s="13" t="s">
        <v>33</v>
      </c>
      <c r="AX162" s="13" t="s">
        <v>76</v>
      </c>
      <c r="AY162" s="243" t="s">
        <v>146</v>
      </c>
    </row>
    <row r="163" s="14" customFormat="1">
      <c r="A163" s="14"/>
      <c r="B163" s="244"/>
      <c r="C163" s="245"/>
      <c r="D163" s="235" t="s">
        <v>154</v>
      </c>
      <c r="E163" s="246" t="s">
        <v>1</v>
      </c>
      <c r="F163" s="247" t="s">
        <v>769</v>
      </c>
      <c r="G163" s="245"/>
      <c r="H163" s="248">
        <v>1.5600000000000001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154</v>
      </c>
      <c r="AU163" s="254" t="s">
        <v>86</v>
      </c>
      <c r="AV163" s="14" t="s">
        <v>86</v>
      </c>
      <c r="AW163" s="14" t="s">
        <v>33</v>
      </c>
      <c r="AX163" s="14" t="s">
        <v>76</v>
      </c>
      <c r="AY163" s="254" t="s">
        <v>146</v>
      </c>
    </row>
    <row r="164" s="15" customFormat="1">
      <c r="A164" s="15"/>
      <c r="B164" s="255"/>
      <c r="C164" s="256"/>
      <c r="D164" s="235" t="s">
        <v>154</v>
      </c>
      <c r="E164" s="257" t="s">
        <v>1</v>
      </c>
      <c r="F164" s="258" t="s">
        <v>157</v>
      </c>
      <c r="G164" s="256"/>
      <c r="H164" s="259">
        <v>85.560000000000002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5" t="s">
        <v>154</v>
      </c>
      <c r="AU164" s="265" t="s">
        <v>86</v>
      </c>
      <c r="AV164" s="15" t="s">
        <v>152</v>
      </c>
      <c r="AW164" s="15" t="s">
        <v>33</v>
      </c>
      <c r="AX164" s="15" t="s">
        <v>84</v>
      </c>
      <c r="AY164" s="265" t="s">
        <v>146</v>
      </c>
    </row>
    <row r="165" s="2" customFormat="1" ht="24.15" customHeight="1">
      <c r="A165" s="38"/>
      <c r="B165" s="39"/>
      <c r="C165" s="219" t="s">
        <v>185</v>
      </c>
      <c r="D165" s="219" t="s">
        <v>148</v>
      </c>
      <c r="E165" s="220" t="s">
        <v>770</v>
      </c>
      <c r="F165" s="221" t="s">
        <v>771</v>
      </c>
      <c r="G165" s="222" t="s">
        <v>176</v>
      </c>
      <c r="H165" s="223">
        <v>18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41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152</v>
      </c>
      <c r="AT165" s="231" t="s">
        <v>148</v>
      </c>
      <c r="AU165" s="231" t="s">
        <v>86</v>
      </c>
      <c r="AY165" s="17" t="s">
        <v>146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84</v>
      </c>
      <c r="BK165" s="232">
        <f>ROUND(I165*H165,2)</f>
        <v>0</v>
      </c>
      <c r="BL165" s="17" t="s">
        <v>152</v>
      </c>
      <c r="BM165" s="231" t="s">
        <v>772</v>
      </c>
    </row>
    <row r="166" s="13" customFormat="1">
      <c r="A166" s="13"/>
      <c r="B166" s="233"/>
      <c r="C166" s="234"/>
      <c r="D166" s="235" t="s">
        <v>154</v>
      </c>
      <c r="E166" s="236" t="s">
        <v>1</v>
      </c>
      <c r="F166" s="237" t="s">
        <v>773</v>
      </c>
      <c r="G166" s="234"/>
      <c r="H166" s="236" t="s">
        <v>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154</v>
      </c>
      <c r="AU166" s="243" t="s">
        <v>86</v>
      </c>
      <c r="AV166" s="13" t="s">
        <v>84</v>
      </c>
      <c r="AW166" s="13" t="s">
        <v>33</v>
      </c>
      <c r="AX166" s="13" t="s">
        <v>76</v>
      </c>
      <c r="AY166" s="243" t="s">
        <v>146</v>
      </c>
    </row>
    <row r="167" s="14" customFormat="1">
      <c r="A167" s="14"/>
      <c r="B167" s="244"/>
      <c r="C167" s="245"/>
      <c r="D167" s="235" t="s">
        <v>154</v>
      </c>
      <c r="E167" s="246" t="s">
        <v>1</v>
      </c>
      <c r="F167" s="247" t="s">
        <v>774</v>
      </c>
      <c r="G167" s="245"/>
      <c r="H167" s="248">
        <v>18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154</v>
      </c>
      <c r="AU167" s="254" t="s">
        <v>86</v>
      </c>
      <c r="AV167" s="14" t="s">
        <v>86</v>
      </c>
      <c r="AW167" s="14" t="s">
        <v>33</v>
      </c>
      <c r="AX167" s="14" t="s">
        <v>76</v>
      </c>
      <c r="AY167" s="254" t="s">
        <v>146</v>
      </c>
    </row>
    <row r="168" s="15" customFormat="1">
      <c r="A168" s="15"/>
      <c r="B168" s="255"/>
      <c r="C168" s="256"/>
      <c r="D168" s="235" t="s">
        <v>154</v>
      </c>
      <c r="E168" s="257" t="s">
        <v>1</v>
      </c>
      <c r="F168" s="258" t="s">
        <v>157</v>
      </c>
      <c r="G168" s="256"/>
      <c r="H168" s="259">
        <v>18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5" t="s">
        <v>154</v>
      </c>
      <c r="AU168" s="265" t="s">
        <v>86</v>
      </c>
      <c r="AV168" s="15" t="s">
        <v>152</v>
      </c>
      <c r="AW168" s="15" t="s">
        <v>33</v>
      </c>
      <c r="AX168" s="15" t="s">
        <v>84</v>
      </c>
      <c r="AY168" s="265" t="s">
        <v>146</v>
      </c>
    </row>
    <row r="169" s="2" customFormat="1" ht="37.8" customHeight="1">
      <c r="A169" s="38"/>
      <c r="B169" s="39"/>
      <c r="C169" s="219" t="s">
        <v>194</v>
      </c>
      <c r="D169" s="219" t="s">
        <v>148</v>
      </c>
      <c r="E169" s="220" t="s">
        <v>195</v>
      </c>
      <c r="F169" s="221" t="s">
        <v>775</v>
      </c>
      <c r="G169" s="222" t="s">
        <v>176</v>
      </c>
      <c r="H169" s="223">
        <v>85.560000000000002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41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152</v>
      </c>
      <c r="AT169" s="231" t="s">
        <v>148</v>
      </c>
      <c r="AU169" s="231" t="s">
        <v>86</v>
      </c>
      <c r="AY169" s="17" t="s">
        <v>146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84</v>
      </c>
      <c r="BK169" s="232">
        <f>ROUND(I169*H169,2)</f>
        <v>0</v>
      </c>
      <c r="BL169" s="17" t="s">
        <v>152</v>
      </c>
      <c r="BM169" s="231" t="s">
        <v>776</v>
      </c>
    </row>
    <row r="170" s="14" customFormat="1">
      <c r="A170" s="14"/>
      <c r="B170" s="244"/>
      <c r="C170" s="245"/>
      <c r="D170" s="235" t="s">
        <v>154</v>
      </c>
      <c r="E170" s="246" t="s">
        <v>1</v>
      </c>
      <c r="F170" s="247" t="s">
        <v>777</v>
      </c>
      <c r="G170" s="245"/>
      <c r="H170" s="248">
        <v>85.560000000000002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154</v>
      </c>
      <c r="AU170" s="254" t="s">
        <v>86</v>
      </c>
      <c r="AV170" s="14" t="s">
        <v>86</v>
      </c>
      <c r="AW170" s="14" t="s">
        <v>33</v>
      </c>
      <c r="AX170" s="14" t="s">
        <v>76</v>
      </c>
      <c r="AY170" s="254" t="s">
        <v>146</v>
      </c>
    </row>
    <row r="171" s="15" customFormat="1">
      <c r="A171" s="15"/>
      <c r="B171" s="255"/>
      <c r="C171" s="256"/>
      <c r="D171" s="235" t="s">
        <v>154</v>
      </c>
      <c r="E171" s="257" t="s">
        <v>1</v>
      </c>
      <c r="F171" s="258" t="s">
        <v>157</v>
      </c>
      <c r="G171" s="256"/>
      <c r="H171" s="259">
        <v>85.560000000000002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5" t="s">
        <v>154</v>
      </c>
      <c r="AU171" s="265" t="s">
        <v>86</v>
      </c>
      <c r="AV171" s="15" t="s">
        <v>152</v>
      </c>
      <c r="AW171" s="15" t="s">
        <v>33</v>
      </c>
      <c r="AX171" s="15" t="s">
        <v>84</v>
      </c>
      <c r="AY171" s="265" t="s">
        <v>146</v>
      </c>
    </row>
    <row r="172" s="2" customFormat="1" ht="37.8" customHeight="1">
      <c r="A172" s="38"/>
      <c r="B172" s="39"/>
      <c r="C172" s="219" t="s">
        <v>201</v>
      </c>
      <c r="D172" s="219" t="s">
        <v>148</v>
      </c>
      <c r="E172" s="220" t="s">
        <v>202</v>
      </c>
      <c r="F172" s="221" t="s">
        <v>778</v>
      </c>
      <c r="G172" s="222" t="s">
        <v>176</v>
      </c>
      <c r="H172" s="223">
        <v>1454.52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41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152</v>
      </c>
      <c r="AT172" s="231" t="s">
        <v>148</v>
      </c>
      <c r="AU172" s="231" t="s">
        <v>86</v>
      </c>
      <c r="AY172" s="17" t="s">
        <v>146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84</v>
      </c>
      <c r="BK172" s="232">
        <f>ROUND(I172*H172,2)</f>
        <v>0</v>
      </c>
      <c r="BL172" s="17" t="s">
        <v>152</v>
      </c>
      <c r="BM172" s="231" t="s">
        <v>779</v>
      </c>
    </row>
    <row r="173" s="14" customFormat="1">
      <c r="A173" s="14"/>
      <c r="B173" s="244"/>
      <c r="C173" s="245"/>
      <c r="D173" s="235" t="s">
        <v>154</v>
      </c>
      <c r="E173" s="246" t="s">
        <v>1</v>
      </c>
      <c r="F173" s="247" t="s">
        <v>780</v>
      </c>
      <c r="G173" s="245"/>
      <c r="H173" s="248">
        <v>1454.52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154</v>
      </c>
      <c r="AU173" s="254" t="s">
        <v>86</v>
      </c>
      <c r="AV173" s="14" t="s">
        <v>86</v>
      </c>
      <c r="AW173" s="14" t="s">
        <v>33</v>
      </c>
      <c r="AX173" s="14" t="s">
        <v>76</v>
      </c>
      <c r="AY173" s="254" t="s">
        <v>146</v>
      </c>
    </row>
    <row r="174" s="15" customFormat="1">
      <c r="A174" s="15"/>
      <c r="B174" s="255"/>
      <c r="C174" s="256"/>
      <c r="D174" s="235" t="s">
        <v>154</v>
      </c>
      <c r="E174" s="257" t="s">
        <v>1</v>
      </c>
      <c r="F174" s="258" t="s">
        <v>157</v>
      </c>
      <c r="G174" s="256"/>
      <c r="H174" s="259">
        <v>1454.52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154</v>
      </c>
      <c r="AU174" s="265" t="s">
        <v>86</v>
      </c>
      <c r="AV174" s="15" t="s">
        <v>152</v>
      </c>
      <c r="AW174" s="15" t="s">
        <v>33</v>
      </c>
      <c r="AX174" s="15" t="s">
        <v>84</v>
      </c>
      <c r="AY174" s="265" t="s">
        <v>146</v>
      </c>
    </row>
    <row r="175" s="2" customFormat="1" ht="21.75" customHeight="1">
      <c r="A175" s="38"/>
      <c r="B175" s="39"/>
      <c r="C175" s="219" t="s">
        <v>207</v>
      </c>
      <c r="D175" s="219" t="s">
        <v>148</v>
      </c>
      <c r="E175" s="220" t="s">
        <v>781</v>
      </c>
      <c r="F175" s="221" t="s">
        <v>782</v>
      </c>
      <c r="G175" s="222" t="s">
        <v>151</v>
      </c>
      <c r="H175" s="223">
        <v>84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41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152</v>
      </c>
      <c r="AT175" s="231" t="s">
        <v>148</v>
      </c>
      <c r="AU175" s="231" t="s">
        <v>86</v>
      </c>
      <c r="AY175" s="17" t="s">
        <v>146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84</v>
      </c>
      <c r="BK175" s="232">
        <f>ROUND(I175*H175,2)</f>
        <v>0</v>
      </c>
      <c r="BL175" s="17" t="s">
        <v>152</v>
      </c>
      <c r="BM175" s="231" t="s">
        <v>783</v>
      </c>
    </row>
    <row r="176" s="13" customFormat="1">
      <c r="A176" s="13"/>
      <c r="B176" s="233"/>
      <c r="C176" s="234"/>
      <c r="D176" s="235" t="s">
        <v>154</v>
      </c>
      <c r="E176" s="236" t="s">
        <v>1</v>
      </c>
      <c r="F176" s="237" t="s">
        <v>784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154</v>
      </c>
      <c r="AU176" s="243" t="s">
        <v>86</v>
      </c>
      <c r="AV176" s="13" t="s">
        <v>84</v>
      </c>
      <c r="AW176" s="13" t="s">
        <v>33</v>
      </c>
      <c r="AX176" s="13" t="s">
        <v>76</v>
      </c>
      <c r="AY176" s="243" t="s">
        <v>146</v>
      </c>
    </row>
    <row r="177" s="13" customFormat="1">
      <c r="A177" s="13"/>
      <c r="B177" s="233"/>
      <c r="C177" s="234"/>
      <c r="D177" s="235" t="s">
        <v>154</v>
      </c>
      <c r="E177" s="236" t="s">
        <v>1</v>
      </c>
      <c r="F177" s="237" t="s">
        <v>785</v>
      </c>
      <c r="G177" s="234"/>
      <c r="H177" s="236" t="s">
        <v>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154</v>
      </c>
      <c r="AU177" s="243" t="s">
        <v>86</v>
      </c>
      <c r="AV177" s="13" t="s">
        <v>84</v>
      </c>
      <c r="AW177" s="13" t="s">
        <v>33</v>
      </c>
      <c r="AX177" s="13" t="s">
        <v>76</v>
      </c>
      <c r="AY177" s="243" t="s">
        <v>146</v>
      </c>
    </row>
    <row r="178" s="14" customFormat="1">
      <c r="A178" s="14"/>
      <c r="B178" s="244"/>
      <c r="C178" s="245"/>
      <c r="D178" s="235" t="s">
        <v>154</v>
      </c>
      <c r="E178" s="246" t="s">
        <v>1</v>
      </c>
      <c r="F178" s="247" t="s">
        <v>766</v>
      </c>
      <c r="G178" s="245"/>
      <c r="H178" s="248">
        <v>42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154</v>
      </c>
      <c r="AU178" s="254" t="s">
        <v>86</v>
      </c>
      <c r="AV178" s="14" t="s">
        <v>86</v>
      </c>
      <c r="AW178" s="14" t="s">
        <v>33</v>
      </c>
      <c r="AX178" s="14" t="s">
        <v>76</v>
      </c>
      <c r="AY178" s="254" t="s">
        <v>146</v>
      </c>
    </row>
    <row r="179" s="13" customFormat="1">
      <c r="A179" s="13"/>
      <c r="B179" s="233"/>
      <c r="C179" s="234"/>
      <c r="D179" s="235" t="s">
        <v>154</v>
      </c>
      <c r="E179" s="236" t="s">
        <v>1</v>
      </c>
      <c r="F179" s="237" t="s">
        <v>786</v>
      </c>
      <c r="G179" s="234"/>
      <c r="H179" s="236" t="s">
        <v>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154</v>
      </c>
      <c r="AU179" s="243" t="s">
        <v>86</v>
      </c>
      <c r="AV179" s="13" t="s">
        <v>84</v>
      </c>
      <c r="AW179" s="13" t="s">
        <v>33</v>
      </c>
      <c r="AX179" s="13" t="s">
        <v>76</v>
      </c>
      <c r="AY179" s="243" t="s">
        <v>146</v>
      </c>
    </row>
    <row r="180" s="14" customFormat="1">
      <c r="A180" s="14"/>
      <c r="B180" s="244"/>
      <c r="C180" s="245"/>
      <c r="D180" s="235" t="s">
        <v>154</v>
      </c>
      <c r="E180" s="246" t="s">
        <v>1</v>
      </c>
      <c r="F180" s="247" t="s">
        <v>766</v>
      </c>
      <c r="G180" s="245"/>
      <c r="H180" s="248">
        <v>42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154</v>
      </c>
      <c r="AU180" s="254" t="s">
        <v>86</v>
      </c>
      <c r="AV180" s="14" t="s">
        <v>86</v>
      </c>
      <c r="AW180" s="14" t="s">
        <v>33</v>
      </c>
      <c r="AX180" s="14" t="s">
        <v>76</v>
      </c>
      <c r="AY180" s="254" t="s">
        <v>146</v>
      </c>
    </row>
    <row r="181" s="15" customFormat="1">
      <c r="A181" s="15"/>
      <c r="B181" s="255"/>
      <c r="C181" s="256"/>
      <c r="D181" s="235" t="s">
        <v>154</v>
      </c>
      <c r="E181" s="257" t="s">
        <v>1</v>
      </c>
      <c r="F181" s="258" t="s">
        <v>157</v>
      </c>
      <c r="G181" s="256"/>
      <c r="H181" s="259">
        <v>84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5" t="s">
        <v>154</v>
      </c>
      <c r="AU181" s="265" t="s">
        <v>86</v>
      </c>
      <c r="AV181" s="15" t="s">
        <v>152</v>
      </c>
      <c r="AW181" s="15" t="s">
        <v>33</v>
      </c>
      <c r="AX181" s="15" t="s">
        <v>84</v>
      </c>
      <c r="AY181" s="265" t="s">
        <v>146</v>
      </c>
    </row>
    <row r="182" s="2" customFormat="1" ht="33" customHeight="1">
      <c r="A182" s="38"/>
      <c r="B182" s="39"/>
      <c r="C182" s="219" t="s">
        <v>212</v>
      </c>
      <c r="D182" s="219" t="s">
        <v>148</v>
      </c>
      <c r="E182" s="220" t="s">
        <v>213</v>
      </c>
      <c r="F182" s="221" t="s">
        <v>787</v>
      </c>
      <c r="G182" s="222" t="s">
        <v>188</v>
      </c>
      <c r="H182" s="223">
        <v>171.12000000000001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41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152</v>
      </c>
      <c r="AT182" s="231" t="s">
        <v>148</v>
      </c>
      <c r="AU182" s="231" t="s">
        <v>86</v>
      </c>
      <c r="AY182" s="17" t="s">
        <v>146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84</v>
      </c>
      <c r="BK182" s="232">
        <f>ROUND(I182*H182,2)</f>
        <v>0</v>
      </c>
      <c r="BL182" s="17" t="s">
        <v>152</v>
      </c>
      <c r="BM182" s="231" t="s">
        <v>788</v>
      </c>
    </row>
    <row r="183" s="14" customFormat="1">
      <c r="A183" s="14"/>
      <c r="B183" s="244"/>
      <c r="C183" s="245"/>
      <c r="D183" s="235" t="s">
        <v>154</v>
      </c>
      <c r="E183" s="246" t="s">
        <v>1</v>
      </c>
      <c r="F183" s="247" t="s">
        <v>789</v>
      </c>
      <c r="G183" s="245"/>
      <c r="H183" s="248">
        <v>171.12000000000001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154</v>
      </c>
      <c r="AU183" s="254" t="s">
        <v>86</v>
      </c>
      <c r="AV183" s="14" t="s">
        <v>86</v>
      </c>
      <c r="AW183" s="14" t="s">
        <v>33</v>
      </c>
      <c r="AX183" s="14" t="s">
        <v>76</v>
      </c>
      <c r="AY183" s="254" t="s">
        <v>146</v>
      </c>
    </row>
    <row r="184" s="15" customFormat="1">
      <c r="A184" s="15"/>
      <c r="B184" s="255"/>
      <c r="C184" s="256"/>
      <c r="D184" s="235" t="s">
        <v>154</v>
      </c>
      <c r="E184" s="257" t="s">
        <v>1</v>
      </c>
      <c r="F184" s="258" t="s">
        <v>157</v>
      </c>
      <c r="G184" s="256"/>
      <c r="H184" s="259">
        <v>171.12000000000001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5" t="s">
        <v>154</v>
      </c>
      <c r="AU184" s="265" t="s">
        <v>86</v>
      </c>
      <c r="AV184" s="15" t="s">
        <v>152</v>
      </c>
      <c r="AW184" s="15" t="s">
        <v>33</v>
      </c>
      <c r="AX184" s="15" t="s">
        <v>84</v>
      </c>
      <c r="AY184" s="265" t="s">
        <v>146</v>
      </c>
    </row>
    <row r="185" s="2" customFormat="1" ht="24.15" customHeight="1">
      <c r="A185" s="38"/>
      <c r="B185" s="39"/>
      <c r="C185" s="219" t="s">
        <v>217</v>
      </c>
      <c r="D185" s="219" t="s">
        <v>148</v>
      </c>
      <c r="E185" s="220" t="s">
        <v>218</v>
      </c>
      <c r="F185" s="221" t="s">
        <v>790</v>
      </c>
      <c r="G185" s="222" t="s">
        <v>176</v>
      </c>
      <c r="H185" s="223">
        <v>64.099999999999994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41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152</v>
      </c>
      <c r="AT185" s="231" t="s">
        <v>148</v>
      </c>
      <c r="AU185" s="231" t="s">
        <v>86</v>
      </c>
      <c r="AY185" s="17" t="s">
        <v>146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84</v>
      </c>
      <c r="BK185" s="232">
        <f>ROUND(I185*H185,2)</f>
        <v>0</v>
      </c>
      <c r="BL185" s="17" t="s">
        <v>152</v>
      </c>
      <c r="BM185" s="231" t="s">
        <v>791</v>
      </c>
    </row>
    <row r="186" s="13" customFormat="1">
      <c r="A186" s="13"/>
      <c r="B186" s="233"/>
      <c r="C186" s="234"/>
      <c r="D186" s="235" t="s">
        <v>154</v>
      </c>
      <c r="E186" s="236" t="s">
        <v>1</v>
      </c>
      <c r="F186" s="237" t="s">
        <v>792</v>
      </c>
      <c r="G186" s="234"/>
      <c r="H186" s="236" t="s">
        <v>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154</v>
      </c>
      <c r="AU186" s="243" t="s">
        <v>86</v>
      </c>
      <c r="AV186" s="13" t="s">
        <v>84</v>
      </c>
      <c r="AW186" s="13" t="s">
        <v>33</v>
      </c>
      <c r="AX186" s="13" t="s">
        <v>76</v>
      </c>
      <c r="AY186" s="243" t="s">
        <v>146</v>
      </c>
    </row>
    <row r="187" s="13" customFormat="1">
      <c r="A187" s="13"/>
      <c r="B187" s="233"/>
      <c r="C187" s="234"/>
      <c r="D187" s="235" t="s">
        <v>154</v>
      </c>
      <c r="E187" s="236" t="s">
        <v>1</v>
      </c>
      <c r="F187" s="237" t="s">
        <v>785</v>
      </c>
      <c r="G187" s="234"/>
      <c r="H187" s="236" t="s">
        <v>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154</v>
      </c>
      <c r="AU187" s="243" t="s">
        <v>86</v>
      </c>
      <c r="AV187" s="13" t="s">
        <v>84</v>
      </c>
      <c r="AW187" s="13" t="s">
        <v>33</v>
      </c>
      <c r="AX187" s="13" t="s">
        <v>76</v>
      </c>
      <c r="AY187" s="243" t="s">
        <v>146</v>
      </c>
    </row>
    <row r="188" s="14" customFormat="1">
      <c r="A188" s="14"/>
      <c r="B188" s="244"/>
      <c r="C188" s="245"/>
      <c r="D188" s="235" t="s">
        <v>154</v>
      </c>
      <c r="E188" s="246" t="s">
        <v>1</v>
      </c>
      <c r="F188" s="247" t="s">
        <v>793</v>
      </c>
      <c r="G188" s="245"/>
      <c r="H188" s="248">
        <v>14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154</v>
      </c>
      <c r="AU188" s="254" t="s">
        <v>86</v>
      </c>
      <c r="AV188" s="14" t="s">
        <v>86</v>
      </c>
      <c r="AW188" s="14" t="s">
        <v>33</v>
      </c>
      <c r="AX188" s="14" t="s">
        <v>76</v>
      </c>
      <c r="AY188" s="254" t="s">
        <v>146</v>
      </c>
    </row>
    <row r="189" s="13" customFormat="1">
      <c r="A189" s="13"/>
      <c r="B189" s="233"/>
      <c r="C189" s="234"/>
      <c r="D189" s="235" t="s">
        <v>154</v>
      </c>
      <c r="E189" s="236" t="s">
        <v>1</v>
      </c>
      <c r="F189" s="237" t="s">
        <v>767</v>
      </c>
      <c r="G189" s="234"/>
      <c r="H189" s="236" t="s">
        <v>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154</v>
      </c>
      <c r="AU189" s="243" t="s">
        <v>86</v>
      </c>
      <c r="AV189" s="13" t="s">
        <v>84</v>
      </c>
      <c r="AW189" s="13" t="s">
        <v>33</v>
      </c>
      <c r="AX189" s="13" t="s">
        <v>76</v>
      </c>
      <c r="AY189" s="243" t="s">
        <v>146</v>
      </c>
    </row>
    <row r="190" s="14" customFormat="1">
      <c r="A190" s="14"/>
      <c r="B190" s="244"/>
      <c r="C190" s="245"/>
      <c r="D190" s="235" t="s">
        <v>154</v>
      </c>
      <c r="E190" s="246" t="s">
        <v>1</v>
      </c>
      <c r="F190" s="247" t="s">
        <v>794</v>
      </c>
      <c r="G190" s="245"/>
      <c r="H190" s="248">
        <v>10.5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154</v>
      </c>
      <c r="AU190" s="254" t="s">
        <v>86</v>
      </c>
      <c r="AV190" s="14" t="s">
        <v>86</v>
      </c>
      <c r="AW190" s="14" t="s">
        <v>33</v>
      </c>
      <c r="AX190" s="14" t="s">
        <v>76</v>
      </c>
      <c r="AY190" s="254" t="s">
        <v>146</v>
      </c>
    </row>
    <row r="191" s="13" customFormat="1">
      <c r="A191" s="13"/>
      <c r="B191" s="233"/>
      <c r="C191" s="234"/>
      <c r="D191" s="235" t="s">
        <v>154</v>
      </c>
      <c r="E191" s="236" t="s">
        <v>1</v>
      </c>
      <c r="F191" s="237" t="s">
        <v>795</v>
      </c>
      <c r="G191" s="234"/>
      <c r="H191" s="236" t="s">
        <v>1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154</v>
      </c>
      <c r="AU191" s="243" t="s">
        <v>86</v>
      </c>
      <c r="AV191" s="13" t="s">
        <v>84</v>
      </c>
      <c r="AW191" s="13" t="s">
        <v>33</v>
      </c>
      <c r="AX191" s="13" t="s">
        <v>76</v>
      </c>
      <c r="AY191" s="243" t="s">
        <v>146</v>
      </c>
    </row>
    <row r="192" s="14" customFormat="1">
      <c r="A192" s="14"/>
      <c r="B192" s="244"/>
      <c r="C192" s="245"/>
      <c r="D192" s="235" t="s">
        <v>154</v>
      </c>
      <c r="E192" s="246" t="s">
        <v>1</v>
      </c>
      <c r="F192" s="247" t="s">
        <v>796</v>
      </c>
      <c r="G192" s="245"/>
      <c r="H192" s="248">
        <v>39.600000000000001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154</v>
      </c>
      <c r="AU192" s="254" t="s">
        <v>86</v>
      </c>
      <c r="AV192" s="14" t="s">
        <v>86</v>
      </c>
      <c r="AW192" s="14" t="s">
        <v>33</v>
      </c>
      <c r="AX192" s="14" t="s">
        <v>76</v>
      </c>
      <c r="AY192" s="254" t="s">
        <v>146</v>
      </c>
    </row>
    <row r="193" s="15" customFormat="1">
      <c r="A193" s="15"/>
      <c r="B193" s="255"/>
      <c r="C193" s="256"/>
      <c r="D193" s="235" t="s">
        <v>154</v>
      </c>
      <c r="E193" s="257" t="s">
        <v>1</v>
      </c>
      <c r="F193" s="258" t="s">
        <v>157</v>
      </c>
      <c r="G193" s="256"/>
      <c r="H193" s="259">
        <v>64.099999999999994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5" t="s">
        <v>154</v>
      </c>
      <c r="AU193" s="265" t="s">
        <v>86</v>
      </c>
      <c r="AV193" s="15" t="s">
        <v>152</v>
      </c>
      <c r="AW193" s="15" t="s">
        <v>33</v>
      </c>
      <c r="AX193" s="15" t="s">
        <v>84</v>
      </c>
      <c r="AY193" s="265" t="s">
        <v>146</v>
      </c>
    </row>
    <row r="194" s="2" customFormat="1" ht="16.5" customHeight="1">
      <c r="A194" s="38"/>
      <c r="B194" s="39"/>
      <c r="C194" s="270" t="s">
        <v>8</v>
      </c>
      <c r="D194" s="270" t="s">
        <v>225</v>
      </c>
      <c r="E194" s="271" t="s">
        <v>226</v>
      </c>
      <c r="F194" s="272" t="s">
        <v>227</v>
      </c>
      <c r="G194" s="273" t="s">
        <v>188</v>
      </c>
      <c r="H194" s="274">
        <v>121.79000000000001</v>
      </c>
      <c r="I194" s="275"/>
      <c r="J194" s="276">
        <f>ROUND(I194*H194,2)</f>
        <v>0</v>
      </c>
      <c r="K194" s="277"/>
      <c r="L194" s="278"/>
      <c r="M194" s="279" t="s">
        <v>1</v>
      </c>
      <c r="N194" s="280" t="s">
        <v>41</v>
      </c>
      <c r="O194" s="91"/>
      <c r="P194" s="229">
        <f>O194*H194</f>
        <v>0</v>
      </c>
      <c r="Q194" s="229">
        <v>1</v>
      </c>
      <c r="R194" s="229">
        <f>Q194*H194</f>
        <v>121.79000000000001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201</v>
      </c>
      <c r="AT194" s="231" t="s">
        <v>225</v>
      </c>
      <c r="AU194" s="231" t="s">
        <v>86</v>
      </c>
      <c r="AY194" s="17" t="s">
        <v>146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84</v>
      </c>
      <c r="BK194" s="232">
        <f>ROUND(I194*H194,2)</f>
        <v>0</v>
      </c>
      <c r="BL194" s="17" t="s">
        <v>152</v>
      </c>
      <c r="BM194" s="231" t="s">
        <v>797</v>
      </c>
    </row>
    <row r="195" s="14" customFormat="1">
      <c r="A195" s="14"/>
      <c r="B195" s="244"/>
      <c r="C195" s="245"/>
      <c r="D195" s="235" t="s">
        <v>154</v>
      </c>
      <c r="E195" s="246" t="s">
        <v>1</v>
      </c>
      <c r="F195" s="247" t="s">
        <v>798</v>
      </c>
      <c r="G195" s="245"/>
      <c r="H195" s="248">
        <v>121.79000000000001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154</v>
      </c>
      <c r="AU195" s="254" t="s">
        <v>86</v>
      </c>
      <c r="AV195" s="14" t="s">
        <v>86</v>
      </c>
      <c r="AW195" s="14" t="s">
        <v>33</v>
      </c>
      <c r="AX195" s="14" t="s">
        <v>76</v>
      </c>
      <c r="AY195" s="254" t="s">
        <v>146</v>
      </c>
    </row>
    <row r="196" s="15" customFormat="1">
      <c r="A196" s="15"/>
      <c r="B196" s="255"/>
      <c r="C196" s="256"/>
      <c r="D196" s="235" t="s">
        <v>154</v>
      </c>
      <c r="E196" s="257" t="s">
        <v>1</v>
      </c>
      <c r="F196" s="258" t="s">
        <v>157</v>
      </c>
      <c r="G196" s="256"/>
      <c r="H196" s="259">
        <v>121.79000000000001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5" t="s">
        <v>154</v>
      </c>
      <c r="AU196" s="265" t="s">
        <v>86</v>
      </c>
      <c r="AV196" s="15" t="s">
        <v>152</v>
      </c>
      <c r="AW196" s="15" t="s">
        <v>33</v>
      </c>
      <c r="AX196" s="15" t="s">
        <v>84</v>
      </c>
      <c r="AY196" s="265" t="s">
        <v>146</v>
      </c>
    </row>
    <row r="197" s="2" customFormat="1" ht="24.15" customHeight="1">
      <c r="A197" s="38"/>
      <c r="B197" s="39"/>
      <c r="C197" s="219" t="s">
        <v>230</v>
      </c>
      <c r="D197" s="219" t="s">
        <v>148</v>
      </c>
      <c r="E197" s="220" t="s">
        <v>799</v>
      </c>
      <c r="F197" s="221" t="s">
        <v>800</v>
      </c>
      <c r="G197" s="222" t="s">
        <v>151</v>
      </c>
      <c r="H197" s="223">
        <v>15.6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41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152</v>
      </c>
      <c r="AT197" s="231" t="s">
        <v>148</v>
      </c>
      <c r="AU197" s="231" t="s">
        <v>86</v>
      </c>
      <c r="AY197" s="17" t="s">
        <v>146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84</v>
      </c>
      <c r="BK197" s="232">
        <f>ROUND(I197*H197,2)</f>
        <v>0</v>
      </c>
      <c r="BL197" s="17" t="s">
        <v>152</v>
      </c>
      <c r="BM197" s="231" t="s">
        <v>801</v>
      </c>
    </row>
    <row r="198" s="13" customFormat="1">
      <c r="A198" s="13"/>
      <c r="B198" s="233"/>
      <c r="C198" s="234"/>
      <c r="D198" s="235" t="s">
        <v>154</v>
      </c>
      <c r="E198" s="236" t="s">
        <v>1</v>
      </c>
      <c r="F198" s="237" t="s">
        <v>802</v>
      </c>
      <c r="G198" s="234"/>
      <c r="H198" s="236" t="s">
        <v>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154</v>
      </c>
      <c r="AU198" s="243" t="s">
        <v>86</v>
      </c>
      <c r="AV198" s="13" t="s">
        <v>84</v>
      </c>
      <c r="AW198" s="13" t="s">
        <v>33</v>
      </c>
      <c r="AX198" s="13" t="s">
        <v>76</v>
      </c>
      <c r="AY198" s="243" t="s">
        <v>146</v>
      </c>
    </row>
    <row r="199" s="14" customFormat="1">
      <c r="A199" s="14"/>
      <c r="B199" s="244"/>
      <c r="C199" s="245"/>
      <c r="D199" s="235" t="s">
        <v>154</v>
      </c>
      <c r="E199" s="246" t="s">
        <v>1</v>
      </c>
      <c r="F199" s="247" t="s">
        <v>760</v>
      </c>
      <c r="G199" s="245"/>
      <c r="H199" s="248">
        <v>15.6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154</v>
      </c>
      <c r="AU199" s="254" t="s">
        <v>86</v>
      </c>
      <c r="AV199" s="14" t="s">
        <v>86</v>
      </c>
      <c r="AW199" s="14" t="s">
        <v>33</v>
      </c>
      <c r="AX199" s="14" t="s">
        <v>76</v>
      </c>
      <c r="AY199" s="254" t="s">
        <v>146</v>
      </c>
    </row>
    <row r="200" s="15" customFormat="1">
      <c r="A200" s="15"/>
      <c r="B200" s="255"/>
      <c r="C200" s="256"/>
      <c r="D200" s="235" t="s">
        <v>154</v>
      </c>
      <c r="E200" s="257" t="s">
        <v>1</v>
      </c>
      <c r="F200" s="258" t="s">
        <v>157</v>
      </c>
      <c r="G200" s="256"/>
      <c r="H200" s="259">
        <v>15.6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5" t="s">
        <v>154</v>
      </c>
      <c r="AU200" s="265" t="s">
        <v>86</v>
      </c>
      <c r="AV200" s="15" t="s">
        <v>152</v>
      </c>
      <c r="AW200" s="15" t="s">
        <v>33</v>
      </c>
      <c r="AX200" s="15" t="s">
        <v>84</v>
      </c>
      <c r="AY200" s="265" t="s">
        <v>146</v>
      </c>
    </row>
    <row r="201" s="2" customFormat="1" ht="16.5" customHeight="1">
      <c r="A201" s="38"/>
      <c r="B201" s="39"/>
      <c r="C201" s="270" t="s">
        <v>234</v>
      </c>
      <c r="D201" s="270" t="s">
        <v>225</v>
      </c>
      <c r="E201" s="271" t="s">
        <v>803</v>
      </c>
      <c r="F201" s="272" t="s">
        <v>804</v>
      </c>
      <c r="G201" s="273" t="s">
        <v>407</v>
      </c>
      <c r="H201" s="274">
        <v>0.23400000000000001</v>
      </c>
      <c r="I201" s="275"/>
      <c r="J201" s="276">
        <f>ROUND(I201*H201,2)</f>
        <v>0</v>
      </c>
      <c r="K201" s="277"/>
      <c r="L201" s="278"/>
      <c r="M201" s="279" t="s">
        <v>1</v>
      </c>
      <c r="N201" s="280" t="s">
        <v>41</v>
      </c>
      <c r="O201" s="91"/>
      <c r="P201" s="229">
        <f>O201*H201</f>
        <v>0</v>
      </c>
      <c r="Q201" s="229">
        <v>0.001</v>
      </c>
      <c r="R201" s="229">
        <f>Q201*H201</f>
        <v>0.00023400000000000002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201</v>
      </c>
      <c r="AT201" s="231" t="s">
        <v>225</v>
      </c>
      <c r="AU201" s="231" t="s">
        <v>86</v>
      </c>
      <c r="AY201" s="17" t="s">
        <v>146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84</v>
      </c>
      <c r="BK201" s="232">
        <f>ROUND(I201*H201,2)</f>
        <v>0</v>
      </c>
      <c r="BL201" s="17" t="s">
        <v>152</v>
      </c>
      <c r="BM201" s="231" t="s">
        <v>805</v>
      </c>
    </row>
    <row r="202" s="14" customFormat="1">
      <c r="A202" s="14"/>
      <c r="B202" s="244"/>
      <c r="C202" s="245"/>
      <c r="D202" s="235" t="s">
        <v>154</v>
      </c>
      <c r="E202" s="246" t="s">
        <v>1</v>
      </c>
      <c r="F202" s="247" t="s">
        <v>806</v>
      </c>
      <c r="G202" s="245"/>
      <c r="H202" s="248">
        <v>0.23400000000000001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154</v>
      </c>
      <c r="AU202" s="254" t="s">
        <v>86</v>
      </c>
      <c r="AV202" s="14" t="s">
        <v>86</v>
      </c>
      <c r="AW202" s="14" t="s">
        <v>33</v>
      </c>
      <c r="AX202" s="14" t="s">
        <v>76</v>
      </c>
      <c r="AY202" s="254" t="s">
        <v>146</v>
      </c>
    </row>
    <row r="203" s="15" customFormat="1">
      <c r="A203" s="15"/>
      <c r="B203" s="255"/>
      <c r="C203" s="256"/>
      <c r="D203" s="235" t="s">
        <v>154</v>
      </c>
      <c r="E203" s="257" t="s">
        <v>1</v>
      </c>
      <c r="F203" s="258" t="s">
        <v>157</v>
      </c>
      <c r="G203" s="256"/>
      <c r="H203" s="259">
        <v>0.23400000000000001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5" t="s">
        <v>154</v>
      </c>
      <c r="AU203" s="265" t="s">
        <v>86</v>
      </c>
      <c r="AV203" s="15" t="s">
        <v>152</v>
      </c>
      <c r="AW203" s="15" t="s">
        <v>33</v>
      </c>
      <c r="AX203" s="15" t="s">
        <v>84</v>
      </c>
      <c r="AY203" s="265" t="s">
        <v>146</v>
      </c>
    </row>
    <row r="204" s="2" customFormat="1" ht="24.15" customHeight="1">
      <c r="A204" s="38"/>
      <c r="B204" s="39"/>
      <c r="C204" s="219" t="s">
        <v>240</v>
      </c>
      <c r="D204" s="219" t="s">
        <v>148</v>
      </c>
      <c r="E204" s="220" t="s">
        <v>807</v>
      </c>
      <c r="F204" s="221" t="s">
        <v>808</v>
      </c>
      <c r="G204" s="222" t="s">
        <v>151</v>
      </c>
      <c r="H204" s="223">
        <v>15.6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41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152</v>
      </c>
      <c r="AT204" s="231" t="s">
        <v>148</v>
      </c>
      <c r="AU204" s="231" t="s">
        <v>86</v>
      </c>
      <c r="AY204" s="17" t="s">
        <v>146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84</v>
      </c>
      <c r="BK204" s="232">
        <f>ROUND(I204*H204,2)</f>
        <v>0</v>
      </c>
      <c r="BL204" s="17" t="s">
        <v>152</v>
      </c>
      <c r="BM204" s="231" t="s">
        <v>809</v>
      </c>
    </row>
    <row r="205" s="13" customFormat="1">
      <c r="A205" s="13"/>
      <c r="B205" s="233"/>
      <c r="C205" s="234"/>
      <c r="D205" s="235" t="s">
        <v>154</v>
      </c>
      <c r="E205" s="236" t="s">
        <v>1</v>
      </c>
      <c r="F205" s="237" t="s">
        <v>802</v>
      </c>
      <c r="G205" s="234"/>
      <c r="H205" s="236" t="s">
        <v>1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154</v>
      </c>
      <c r="AU205" s="243" t="s">
        <v>86</v>
      </c>
      <c r="AV205" s="13" t="s">
        <v>84</v>
      </c>
      <c r="AW205" s="13" t="s">
        <v>33</v>
      </c>
      <c r="AX205" s="13" t="s">
        <v>76</v>
      </c>
      <c r="AY205" s="243" t="s">
        <v>146</v>
      </c>
    </row>
    <row r="206" s="14" customFormat="1">
      <c r="A206" s="14"/>
      <c r="B206" s="244"/>
      <c r="C206" s="245"/>
      <c r="D206" s="235" t="s">
        <v>154</v>
      </c>
      <c r="E206" s="246" t="s">
        <v>1</v>
      </c>
      <c r="F206" s="247" t="s">
        <v>760</v>
      </c>
      <c r="G206" s="245"/>
      <c r="H206" s="248">
        <v>15.6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154</v>
      </c>
      <c r="AU206" s="254" t="s">
        <v>86</v>
      </c>
      <c r="AV206" s="14" t="s">
        <v>86</v>
      </c>
      <c r="AW206" s="14" t="s">
        <v>33</v>
      </c>
      <c r="AX206" s="14" t="s">
        <v>76</v>
      </c>
      <c r="AY206" s="254" t="s">
        <v>146</v>
      </c>
    </row>
    <row r="207" s="15" customFormat="1">
      <c r="A207" s="15"/>
      <c r="B207" s="255"/>
      <c r="C207" s="256"/>
      <c r="D207" s="235" t="s">
        <v>154</v>
      </c>
      <c r="E207" s="257" t="s">
        <v>1</v>
      </c>
      <c r="F207" s="258" t="s">
        <v>157</v>
      </c>
      <c r="G207" s="256"/>
      <c r="H207" s="259">
        <v>15.6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5" t="s">
        <v>154</v>
      </c>
      <c r="AU207" s="265" t="s">
        <v>86</v>
      </c>
      <c r="AV207" s="15" t="s">
        <v>152</v>
      </c>
      <c r="AW207" s="15" t="s">
        <v>33</v>
      </c>
      <c r="AX207" s="15" t="s">
        <v>84</v>
      </c>
      <c r="AY207" s="265" t="s">
        <v>146</v>
      </c>
    </row>
    <row r="208" s="12" customFormat="1" ht="22.8" customHeight="1">
      <c r="A208" s="12"/>
      <c r="B208" s="203"/>
      <c r="C208" s="204"/>
      <c r="D208" s="205" t="s">
        <v>75</v>
      </c>
      <c r="E208" s="217" t="s">
        <v>86</v>
      </c>
      <c r="F208" s="217" t="s">
        <v>235</v>
      </c>
      <c r="G208" s="204"/>
      <c r="H208" s="204"/>
      <c r="I208" s="207"/>
      <c r="J208" s="218">
        <f>BK208</f>
        <v>0</v>
      </c>
      <c r="K208" s="204"/>
      <c r="L208" s="209"/>
      <c r="M208" s="210"/>
      <c r="N208" s="211"/>
      <c r="O208" s="211"/>
      <c r="P208" s="212">
        <f>SUM(P209:P219)</f>
        <v>0</v>
      </c>
      <c r="Q208" s="211"/>
      <c r="R208" s="212">
        <f>SUM(R209:R219)</f>
        <v>24.399694011412802</v>
      </c>
      <c r="S208" s="211"/>
      <c r="T208" s="213">
        <f>SUM(T209:T219)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4" t="s">
        <v>84</v>
      </c>
      <c r="AT208" s="215" t="s">
        <v>75</v>
      </c>
      <c r="AU208" s="215" t="s">
        <v>84</v>
      </c>
      <c r="AY208" s="214" t="s">
        <v>146</v>
      </c>
      <c r="BK208" s="216">
        <f>SUM(BK209:BK219)</f>
        <v>0</v>
      </c>
    </row>
    <row r="209" s="2" customFormat="1" ht="33" customHeight="1">
      <c r="A209" s="38"/>
      <c r="B209" s="39"/>
      <c r="C209" s="219" t="s">
        <v>248</v>
      </c>
      <c r="D209" s="219" t="s">
        <v>148</v>
      </c>
      <c r="E209" s="220" t="s">
        <v>236</v>
      </c>
      <c r="F209" s="221" t="s">
        <v>810</v>
      </c>
      <c r="G209" s="222" t="s">
        <v>164</v>
      </c>
      <c r="H209" s="223">
        <v>16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41</v>
      </c>
      <c r="O209" s="91"/>
      <c r="P209" s="229">
        <f>O209*H209</f>
        <v>0</v>
      </c>
      <c r="Q209" s="229">
        <v>1.5247660000000001</v>
      </c>
      <c r="R209" s="229">
        <f>Q209*H209</f>
        <v>24.396256000000001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152</v>
      </c>
      <c r="AT209" s="231" t="s">
        <v>148</v>
      </c>
      <c r="AU209" s="231" t="s">
        <v>86</v>
      </c>
      <c r="AY209" s="17" t="s">
        <v>146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84</v>
      </c>
      <c r="BK209" s="232">
        <f>ROUND(I209*H209,2)</f>
        <v>0</v>
      </c>
      <c r="BL209" s="17" t="s">
        <v>152</v>
      </c>
      <c r="BM209" s="231" t="s">
        <v>811</v>
      </c>
    </row>
    <row r="210" s="14" customFormat="1">
      <c r="A210" s="14"/>
      <c r="B210" s="244"/>
      <c r="C210" s="245"/>
      <c r="D210" s="235" t="s">
        <v>154</v>
      </c>
      <c r="E210" s="246" t="s">
        <v>1</v>
      </c>
      <c r="F210" s="247" t="s">
        <v>812</v>
      </c>
      <c r="G210" s="245"/>
      <c r="H210" s="248">
        <v>16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154</v>
      </c>
      <c r="AU210" s="254" t="s">
        <v>86</v>
      </c>
      <c r="AV210" s="14" t="s">
        <v>86</v>
      </c>
      <c r="AW210" s="14" t="s">
        <v>33</v>
      </c>
      <c r="AX210" s="14" t="s">
        <v>76</v>
      </c>
      <c r="AY210" s="254" t="s">
        <v>146</v>
      </c>
    </row>
    <row r="211" s="15" customFormat="1">
      <c r="A211" s="15"/>
      <c r="B211" s="255"/>
      <c r="C211" s="256"/>
      <c r="D211" s="235" t="s">
        <v>154</v>
      </c>
      <c r="E211" s="257" t="s">
        <v>1</v>
      </c>
      <c r="F211" s="258" t="s">
        <v>157</v>
      </c>
      <c r="G211" s="256"/>
      <c r="H211" s="259">
        <v>16</v>
      </c>
      <c r="I211" s="260"/>
      <c r="J211" s="256"/>
      <c r="K211" s="256"/>
      <c r="L211" s="261"/>
      <c r="M211" s="262"/>
      <c r="N211" s="263"/>
      <c r="O211" s="263"/>
      <c r="P211" s="263"/>
      <c r="Q211" s="263"/>
      <c r="R211" s="263"/>
      <c r="S211" s="263"/>
      <c r="T211" s="26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5" t="s">
        <v>154</v>
      </c>
      <c r="AU211" s="265" t="s">
        <v>86</v>
      </c>
      <c r="AV211" s="15" t="s">
        <v>152</v>
      </c>
      <c r="AW211" s="15" t="s">
        <v>33</v>
      </c>
      <c r="AX211" s="15" t="s">
        <v>84</v>
      </c>
      <c r="AY211" s="265" t="s">
        <v>146</v>
      </c>
    </row>
    <row r="212" s="2" customFormat="1" ht="24.15" customHeight="1">
      <c r="A212" s="38"/>
      <c r="B212" s="39"/>
      <c r="C212" s="219" t="s">
        <v>254</v>
      </c>
      <c r="D212" s="219" t="s">
        <v>148</v>
      </c>
      <c r="E212" s="220" t="s">
        <v>241</v>
      </c>
      <c r="F212" s="221" t="s">
        <v>813</v>
      </c>
      <c r="G212" s="222" t="s">
        <v>164</v>
      </c>
      <c r="H212" s="223">
        <v>19.800000000000001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41</v>
      </c>
      <c r="O212" s="91"/>
      <c r="P212" s="229">
        <f>O212*H212</f>
        <v>0</v>
      </c>
      <c r="Q212" s="229">
        <v>0.000156</v>
      </c>
      <c r="R212" s="229">
        <f>Q212*H212</f>
        <v>0.0030888000000000001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152</v>
      </c>
      <c r="AT212" s="231" t="s">
        <v>148</v>
      </c>
      <c r="AU212" s="231" t="s">
        <v>86</v>
      </c>
      <c r="AY212" s="17" t="s">
        <v>146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84</v>
      </c>
      <c r="BK212" s="232">
        <f>ROUND(I212*H212,2)</f>
        <v>0</v>
      </c>
      <c r="BL212" s="17" t="s">
        <v>152</v>
      </c>
      <c r="BM212" s="231" t="s">
        <v>814</v>
      </c>
    </row>
    <row r="213" s="13" customFormat="1">
      <c r="A213" s="13"/>
      <c r="B213" s="233"/>
      <c r="C213" s="234"/>
      <c r="D213" s="235" t="s">
        <v>154</v>
      </c>
      <c r="E213" s="236" t="s">
        <v>1</v>
      </c>
      <c r="F213" s="237" t="s">
        <v>466</v>
      </c>
      <c r="G213" s="234"/>
      <c r="H213" s="236" t="s">
        <v>1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154</v>
      </c>
      <c r="AU213" s="243" t="s">
        <v>86</v>
      </c>
      <c r="AV213" s="13" t="s">
        <v>84</v>
      </c>
      <c r="AW213" s="13" t="s">
        <v>33</v>
      </c>
      <c r="AX213" s="13" t="s">
        <v>76</v>
      </c>
      <c r="AY213" s="243" t="s">
        <v>146</v>
      </c>
    </row>
    <row r="214" s="14" customFormat="1">
      <c r="A214" s="14"/>
      <c r="B214" s="244"/>
      <c r="C214" s="245"/>
      <c r="D214" s="235" t="s">
        <v>154</v>
      </c>
      <c r="E214" s="246" t="s">
        <v>1</v>
      </c>
      <c r="F214" s="247" t="s">
        <v>815</v>
      </c>
      <c r="G214" s="245"/>
      <c r="H214" s="248">
        <v>19.800000000000001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154</v>
      </c>
      <c r="AU214" s="254" t="s">
        <v>86</v>
      </c>
      <c r="AV214" s="14" t="s">
        <v>86</v>
      </c>
      <c r="AW214" s="14" t="s">
        <v>33</v>
      </c>
      <c r="AX214" s="14" t="s">
        <v>76</v>
      </c>
      <c r="AY214" s="254" t="s">
        <v>146</v>
      </c>
    </row>
    <row r="215" s="15" customFormat="1">
      <c r="A215" s="15"/>
      <c r="B215" s="255"/>
      <c r="C215" s="256"/>
      <c r="D215" s="235" t="s">
        <v>154</v>
      </c>
      <c r="E215" s="257" t="s">
        <v>1</v>
      </c>
      <c r="F215" s="258" t="s">
        <v>157</v>
      </c>
      <c r="G215" s="256"/>
      <c r="H215" s="259">
        <v>19.800000000000001</v>
      </c>
      <c r="I215" s="260"/>
      <c r="J215" s="256"/>
      <c r="K215" s="256"/>
      <c r="L215" s="261"/>
      <c r="M215" s="262"/>
      <c r="N215" s="263"/>
      <c r="O215" s="263"/>
      <c r="P215" s="263"/>
      <c r="Q215" s="263"/>
      <c r="R215" s="263"/>
      <c r="S215" s="263"/>
      <c r="T215" s="26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5" t="s">
        <v>154</v>
      </c>
      <c r="AU215" s="265" t="s">
        <v>86</v>
      </c>
      <c r="AV215" s="15" t="s">
        <v>152</v>
      </c>
      <c r="AW215" s="15" t="s">
        <v>33</v>
      </c>
      <c r="AX215" s="15" t="s">
        <v>84</v>
      </c>
      <c r="AY215" s="265" t="s">
        <v>146</v>
      </c>
    </row>
    <row r="216" s="2" customFormat="1" ht="24.15" customHeight="1">
      <c r="A216" s="38"/>
      <c r="B216" s="39"/>
      <c r="C216" s="219" t="s">
        <v>262</v>
      </c>
      <c r="D216" s="219" t="s">
        <v>148</v>
      </c>
      <c r="E216" s="220" t="s">
        <v>249</v>
      </c>
      <c r="F216" s="221" t="s">
        <v>816</v>
      </c>
      <c r="G216" s="222" t="s">
        <v>251</v>
      </c>
      <c r="H216" s="223">
        <v>9.7639999999999993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41</v>
      </c>
      <c r="O216" s="91"/>
      <c r="P216" s="229">
        <f>O216*H216</f>
        <v>0</v>
      </c>
      <c r="Q216" s="229">
        <v>3.5765200000000001E-05</v>
      </c>
      <c r="R216" s="229">
        <f>Q216*H216</f>
        <v>0.00034921141280000001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152</v>
      </c>
      <c r="AT216" s="231" t="s">
        <v>148</v>
      </c>
      <c r="AU216" s="231" t="s">
        <v>86</v>
      </c>
      <c r="AY216" s="17" t="s">
        <v>146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84</v>
      </c>
      <c r="BK216" s="232">
        <f>ROUND(I216*H216,2)</f>
        <v>0</v>
      </c>
      <c r="BL216" s="17" t="s">
        <v>152</v>
      </c>
      <c r="BM216" s="231" t="s">
        <v>817</v>
      </c>
    </row>
    <row r="217" s="14" customFormat="1">
      <c r="A217" s="14"/>
      <c r="B217" s="244"/>
      <c r="C217" s="245"/>
      <c r="D217" s="235" t="s">
        <v>154</v>
      </c>
      <c r="E217" s="246" t="s">
        <v>1</v>
      </c>
      <c r="F217" s="247" t="s">
        <v>818</v>
      </c>
      <c r="G217" s="245"/>
      <c r="H217" s="248">
        <v>9.7639999999999993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154</v>
      </c>
      <c r="AU217" s="254" t="s">
        <v>86</v>
      </c>
      <c r="AV217" s="14" t="s">
        <v>86</v>
      </c>
      <c r="AW217" s="14" t="s">
        <v>33</v>
      </c>
      <c r="AX217" s="14" t="s">
        <v>76</v>
      </c>
      <c r="AY217" s="254" t="s">
        <v>146</v>
      </c>
    </row>
    <row r="218" s="15" customFormat="1">
      <c r="A218" s="15"/>
      <c r="B218" s="255"/>
      <c r="C218" s="256"/>
      <c r="D218" s="235" t="s">
        <v>154</v>
      </c>
      <c r="E218" s="257" t="s">
        <v>1</v>
      </c>
      <c r="F218" s="258" t="s">
        <v>157</v>
      </c>
      <c r="G218" s="256"/>
      <c r="H218" s="259">
        <v>9.7639999999999993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5" t="s">
        <v>154</v>
      </c>
      <c r="AU218" s="265" t="s">
        <v>86</v>
      </c>
      <c r="AV218" s="15" t="s">
        <v>152</v>
      </c>
      <c r="AW218" s="15" t="s">
        <v>33</v>
      </c>
      <c r="AX218" s="15" t="s">
        <v>84</v>
      </c>
      <c r="AY218" s="265" t="s">
        <v>146</v>
      </c>
    </row>
    <row r="219" s="2" customFormat="1" ht="16.5" customHeight="1">
      <c r="A219" s="38"/>
      <c r="B219" s="39"/>
      <c r="C219" s="270" t="s">
        <v>269</v>
      </c>
      <c r="D219" s="270" t="s">
        <v>225</v>
      </c>
      <c r="E219" s="271" t="s">
        <v>255</v>
      </c>
      <c r="F219" s="272" t="s">
        <v>256</v>
      </c>
      <c r="G219" s="273" t="s">
        <v>176</v>
      </c>
      <c r="H219" s="274">
        <v>2.4409999999999998</v>
      </c>
      <c r="I219" s="275"/>
      <c r="J219" s="276">
        <f>ROUND(I219*H219,2)</f>
        <v>0</v>
      </c>
      <c r="K219" s="277"/>
      <c r="L219" s="278"/>
      <c r="M219" s="279" t="s">
        <v>1</v>
      </c>
      <c r="N219" s="280" t="s">
        <v>41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201</v>
      </c>
      <c r="AT219" s="231" t="s">
        <v>225</v>
      </c>
      <c r="AU219" s="231" t="s">
        <v>86</v>
      </c>
      <c r="AY219" s="17" t="s">
        <v>146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84</v>
      </c>
      <c r="BK219" s="232">
        <f>ROUND(I219*H219,2)</f>
        <v>0</v>
      </c>
      <c r="BL219" s="17" t="s">
        <v>152</v>
      </c>
      <c r="BM219" s="231" t="s">
        <v>819</v>
      </c>
    </row>
    <row r="220" s="12" customFormat="1" ht="22.8" customHeight="1">
      <c r="A220" s="12"/>
      <c r="B220" s="203"/>
      <c r="C220" s="204"/>
      <c r="D220" s="205" t="s">
        <v>75</v>
      </c>
      <c r="E220" s="217" t="s">
        <v>161</v>
      </c>
      <c r="F220" s="217" t="s">
        <v>261</v>
      </c>
      <c r="G220" s="204"/>
      <c r="H220" s="204"/>
      <c r="I220" s="207"/>
      <c r="J220" s="218">
        <f>BK220</f>
        <v>0</v>
      </c>
      <c r="K220" s="204"/>
      <c r="L220" s="209"/>
      <c r="M220" s="210"/>
      <c r="N220" s="211"/>
      <c r="O220" s="211"/>
      <c r="P220" s="212">
        <f>SUM(P221:P259)</f>
        <v>0</v>
      </c>
      <c r="Q220" s="211"/>
      <c r="R220" s="212">
        <f>SUM(R221:R259)</f>
        <v>6.3272468883999995</v>
      </c>
      <c r="S220" s="211"/>
      <c r="T220" s="213">
        <f>SUM(T221:T259)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4" t="s">
        <v>84</v>
      </c>
      <c r="AT220" s="215" t="s">
        <v>75</v>
      </c>
      <c r="AU220" s="215" t="s">
        <v>84</v>
      </c>
      <c r="AY220" s="214" t="s">
        <v>146</v>
      </c>
      <c r="BK220" s="216">
        <f>SUM(BK221:BK259)</f>
        <v>0</v>
      </c>
    </row>
    <row r="221" s="2" customFormat="1" ht="24.15" customHeight="1">
      <c r="A221" s="38"/>
      <c r="B221" s="39"/>
      <c r="C221" s="219" t="s">
        <v>274</v>
      </c>
      <c r="D221" s="219" t="s">
        <v>148</v>
      </c>
      <c r="E221" s="220" t="s">
        <v>820</v>
      </c>
      <c r="F221" s="221" t="s">
        <v>821</v>
      </c>
      <c r="G221" s="222" t="s">
        <v>176</v>
      </c>
      <c r="H221" s="223">
        <v>0.59999999999999998</v>
      </c>
      <c r="I221" s="224"/>
      <c r="J221" s="225">
        <f>ROUND(I221*H221,2)</f>
        <v>0</v>
      </c>
      <c r="K221" s="226"/>
      <c r="L221" s="44"/>
      <c r="M221" s="227" t="s">
        <v>1</v>
      </c>
      <c r="N221" s="228" t="s">
        <v>41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152</v>
      </c>
      <c r="AT221" s="231" t="s">
        <v>148</v>
      </c>
      <c r="AU221" s="231" t="s">
        <v>86</v>
      </c>
      <c r="AY221" s="17" t="s">
        <v>146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84</v>
      </c>
      <c r="BK221" s="232">
        <f>ROUND(I221*H221,2)</f>
        <v>0</v>
      </c>
      <c r="BL221" s="17" t="s">
        <v>152</v>
      </c>
      <c r="BM221" s="231" t="s">
        <v>822</v>
      </c>
    </row>
    <row r="222" s="13" customFormat="1">
      <c r="A222" s="13"/>
      <c r="B222" s="233"/>
      <c r="C222" s="234"/>
      <c r="D222" s="235" t="s">
        <v>154</v>
      </c>
      <c r="E222" s="236" t="s">
        <v>1</v>
      </c>
      <c r="F222" s="237" t="s">
        <v>823</v>
      </c>
      <c r="G222" s="234"/>
      <c r="H222" s="236" t="s">
        <v>1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154</v>
      </c>
      <c r="AU222" s="243" t="s">
        <v>86</v>
      </c>
      <c r="AV222" s="13" t="s">
        <v>84</v>
      </c>
      <c r="AW222" s="13" t="s">
        <v>33</v>
      </c>
      <c r="AX222" s="13" t="s">
        <v>76</v>
      </c>
      <c r="AY222" s="243" t="s">
        <v>146</v>
      </c>
    </row>
    <row r="223" s="13" customFormat="1">
      <c r="A223" s="13"/>
      <c r="B223" s="233"/>
      <c r="C223" s="234"/>
      <c r="D223" s="235" t="s">
        <v>154</v>
      </c>
      <c r="E223" s="236" t="s">
        <v>1</v>
      </c>
      <c r="F223" s="237" t="s">
        <v>824</v>
      </c>
      <c r="G223" s="234"/>
      <c r="H223" s="236" t="s">
        <v>1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154</v>
      </c>
      <c r="AU223" s="243" t="s">
        <v>86</v>
      </c>
      <c r="AV223" s="13" t="s">
        <v>84</v>
      </c>
      <c r="AW223" s="13" t="s">
        <v>33</v>
      </c>
      <c r="AX223" s="13" t="s">
        <v>76</v>
      </c>
      <c r="AY223" s="243" t="s">
        <v>146</v>
      </c>
    </row>
    <row r="224" s="14" customFormat="1">
      <c r="A224" s="14"/>
      <c r="B224" s="244"/>
      <c r="C224" s="245"/>
      <c r="D224" s="235" t="s">
        <v>154</v>
      </c>
      <c r="E224" s="246" t="s">
        <v>1</v>
      </c>
      <c r="F224" s="247" t="s">
        <v>825</v>
      </c>
      <c r="G224" s="245"/>
      <c r="H224" s="248">
        <v>0.29999999999999999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154</v>
      </c>
      <c r="AU224" s="254" t="s">
        <v>86</v>
      </c>
      <c r="AV224" s="14" t="s">
        <v>86</v>
      </c>
      <c r="AW224" s="14" t="s">
        <v>33</v>
      </c>
      <c r="AX224" s="14" t="s">
        <v>76</v>
      </c>
      <c r="AY224" s="254" t="s">
        <v>146</v>
      </c>
    </row>
    <row r="225" s="13" customFormat="1">
      <c r="A225" s="13"/>
      <c r="B225" s="233"/>
      <c r="C225" s="234"/>
      <c r="D225" s="235" t="s">
        <v>154</v>
      </c>
      <c r="E225" s="236" t="s">
        <v>1</v>
      </c>
      <c r="F225" s="237" t="s">
        <v>826</v>
      </c>
      <c r="G225" s="234"/>
      <c r="H225" s="236" t="s">
        <v>1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154</v>
      </c>
      <c r="AU225" s="243" t="s">
        <v>86</v>
      </c>
      <c r="AV225" s="13" t="s">
        <v>84</v>
      </c>
      <c r="AW225" s="13" t="s">
        <v>33</v>
      </c>
      <c r="AX225" s="13" t="s">
        <v>76</v>
      </c>
      <c r="AY225" s="243" t="s">
        <v>146</v>
      </c>
    </row>
    <row r="226" s="14" customFormat="1">
      <c r="A226" s="14"/>
      <c r="B226" s="244"/>
      <c r="C226" s="245"/>
      <c r="D226" s="235" t="s">
        <v>154</v>
      </c>
      <c r="E226" s="246" t="s">
        <v>1</v>
      </c>
      <c r="F226" s="247" t="s">
        <v>825</v>
      </c>
      <c r="G226" s="245"/>
      <c r="H226" s="248">
        <v>0.29999999999999999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154</v>
      </c>
      <c r="AU226" s="254" t="s">
        <v>86</v>
      </c>
      <c r="AV226" s="14" t="s">
        <v>86</v>
      </c>
      <c r="AW226" s="14" t="s">
        <v>33</v>
      </c>
      <c r="AX226" s="14" t="s">
        <v>76</v>
      </c>
      <c r="AY226" s="254" t="s">
        <v>146</v>
      </c>
    </row>
    <row r="227" s="15" customFormat="1">
      <c r="A227" s="15"/>
      <c r="B227" s="255"/>
      <c r="C227" s="256"/>
      <c r="D227" s="235" t="s">
        <v>154</v>
      </c>
      <c r="E227" s="257" t="s">
        <v>1</v>
      </c>
      <c r="F227" s="258" t="s">
        <v>157</v>
      </c>
      <c r="G227" s="256"/>
      <c r="H227" s="259">
        <v>0.59999999999999998</v>
      </c>
      <c r="I227" s="260"/>
      <c r="J227" s="256"/>
      <c r="K227" s="256"/>
      <c r="L227" s="261"/>
      <c r="M227" s="262"/>
      <c r="N227" s="263"/>
      <c r="O227" s="263"/>
      <c r="P227" s="263"/>
      <c r="Q227" s="263"/>
      <c r="R227" s="263"/>
      <c r="S227" s="263"/>
      <c r="T227" s="26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5" t="s">
        <v>154</v>
      </c>
      <c r="AU227" s="265" t="s">
        <v>86</v>
      </c>
      <c r="AV227" s="15" t="s">
        <v>152</v>
      </c>
      <c r="AW227" s="15" t="s">
        <v>33</v>
      </c>
      <c r="AX227" s="15" t="s">
        <v>84</v>
      </c>
      <c r="AY227" s="265" t="s">
        <v>146</v>
      </c>
    </row>
    <row r="228" s="2" customFormat="1" ht="16.5" customHeight="1">
      <c r="A228" s="38"/>
      <c r="B228" s="39"/>
      <c r="C228" s="219" t="s">
        <v>7</v>
      </c>
      <c r="D228" s="219" t="s">
        <v>148</v>
      </c>
      <c r="E228" s="220" t="s">
        <v>827</v>
      </c>
      <c r="F228" s="221" t="s">
        <v>828</v>
      </c>
      <c r="G228" s="222" t="s">
        <v>176</v>
      </c>
      <c r="H228" s="223">
        <v>2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41</v>
      </c>
      <c r="O228" s="91"/>
      <c r="P228" s="229">
        <f>O228*H228</f>
        <v>0</v>
      </c>
      <c r="Q228" s="229">
        <v>2.5021499999999999</v>
      </c>
      <c r="R228" s="229">
        <f>Q228*H228</f>
        <v>5.0042999999999997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152</v>
      </c>
      <c r="AT228" s="231" t="s">
        <v>148</v>
      </c>
      <c r="AU228" s="231" t="s">
        <v>86</v>
      </c>
      <c r="AY228" s="17" t="s">
        <v>146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84</v>
      </c>
      <c r="BK228" s="232">
        <f>ROUND(I228*H228,2)</f>
        <v>0</v>
      </c>
      <c r="BL228" s="17" t="s">
        <v>152</v>
      </c>
      <c r="BM228" s="231" t="s">
        <v>829</v>
      </c>
    </row>
    <row r="229" s="13" customFormat="1">
      <c r="A229" s="13"/>
      <c r="B229" s="233"/>
      <c r="C229" s="234"/>
      <c r="D229" s="235" t="s">
        <v>154</v>
      </c>
      <c r="E229" s="236" t="s">
        <v>1</v>
      </c>
      <c r="F229" s="237" t="s">
        <v>830</v>
      </c>
      <c r="G229" s="234"/>
      <c r="H229" s="236" t="s">
        <v>1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154</v>
      </c>
      <c r="AU229" s="243" t="s">
        <v>86</v>
      </c>
      <c r="AV229" s="13" t="s">
        <v>84</v>
      </c>
      <c r="AW229" s="13" t="s">
        <v>33</v>
      </c>
      <c r="AX229" s="13" t="s">
        <v>76</v>
      </c>
      <c r="AY229" s="243" t="s">
        <v>146</v>
      </c>
    </row>
    <row r="230" s="13" customFormat="1">
      <c r="A230" s="13"/>
      <c r="B230" s="233"/>
      <c r="C230" s="234"/>
      <c r="D230" s="235" t="s">
        <v>154</v>
      </c>
      <c r="E230" s="236" t="s">
        <v>1</v>
      </c>
      <c r="F230" s="237" t="s">
        <v>831</v>
      </c>
      <c r="G230" s="234"/>
      <c r="H230" s="236" t="s">
        <v>1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154</v>
      </c>
      <c r="AU230" s="243" t="s">
        <v>86</v>
      </c>
      <c r="AV230" s="13" t="s">
        <v>84</v>
      </c>
      <c r="AW230" s="13" t="s">
        <v>33</v>
      </c>
      <c r="AX230" s="13" t="s">
        <v>76</v>
      </c>
      <c r="AY230" s="243" t="s">
        <v>146</v>
      </c>
    </row>
    <row r="231" s="14" customFormat="1">
      <c r="A231" s="14"/>
      <c r="B231" s="244"/>
      <c r="C231" s="245"/>
      <c r="D231" s="235" t="s">
        <v>154</v>
      </c>
      <c r="E231" s="246" t="s">
        <v>1</v>
      </c>
      <c r="F231" s="247" t="s">
        <v>832</v>
      </c>
      <c r="G231" s="245"/>
      <c r="H231" s="248">
        <v>2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154</v>
      </c>
      <c r="AU231" s="254" t="s">
        <v>86</v>
      </c>
      <c r="AV231" s="14" t="s">
        <v>86</v>
      </c>
      <c r="AW231" s="14" t="s">
        <v>33</v>
      </c>
      <c r="AX231" s="14" t="s">
        <v>76</v>
      </c>
      <c r="AY231" s="254" t="s">
        <v>146</v>
      </c>
    </row>
    <row r="232" s="15" customFormat="1">
      <c r="A232" s="15"/>
      <c r="B232" s="255"/>
      <c r="C232" s="256"/>
      <c r="D232" s="235" t="s">
        <v>154</v>
      </c>
      <c r="E232" s="257" t="s">
        <v>1</v>
      </c>
      <c r="F232" s="258" t="s">
        <v>157</v>
      </c>
      <c r="G232" s="256"/>
      <c r="H232" s="259">
        <v>2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5" t="s">
        <v>154</v>
      </c>
      <c r="AU232" s="265" t="s">
        <v>86</v>
      </c>
      <c r="AV232" s="15" t="s">
        <v>152</v>
      </c>
      <c r="AW232" s="15" t="s">
        <v>33</v>
      </c>
      <c r="AX232" s="15" t="s">
        <v>84</v>
      </c>
      <c r="AY232" s="265" t="s">
        <v>146</v>
      </c>
    </row>
    <row r="233" s="2" customFormat="1" ht="24.15" customHeight="1">
      <c r="A233" s="38"/>
      <c r="B233" s="39"/>
      <c r="C233" s="219" t="s">
        <v>287</v>
      </c>
      <c r="D233" s="219" t="s">
        <v>148</v>
      </c>
      <c r="E233" s="220" t="s">
        <v>833</v>
      </c>
      <c r="F233" s="221" t="s">
        <v>834</v>
      </c>
      <c r="G233" s="222" t="s">
        <v>176</v>
      </c>
      <c r="H233" s="223">
        <v>3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41</v>
      </c>
      <c r="O233" s="91"/>
      <c r="P233" s="229">
        <f>O233*H233</f>
        <v>0</v>
      </c>
      <c r="Q233" s="229">
        <v>0.048579999999999998</v>
      </c>
      <c r="R233" s="229">
        <f>Q233*H233</f>
        <v>0.14573999999999998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152</v>
      </c>
      <c r="AT233" s="231" t="s">
        <v>148</v>
      </c>
      <c r="AU233" s="231" t="s">
        <v>86</v>
      </c>
      <c r="AY233" s="17" t="s">
        <v>146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84</v>
      </c>
      <c r="BK233" s="232">
        <f>ROUND(I233*H233,2)</f>
        <v>0</v>
      </c>
      <c r="BL233" s="17" t="s">
        <v>152</v>
      </c>
      <c r="BM233" s="231" t="s">
        <v>835</v>
      </c>
    </row>
    <row r="234" s="14" customFormat="1">
      <c r="A234" s="14"/>
      <c r="B234" s="244"/>
      <c r="C234" s="245"/>
      <c r="D234" s="235" t="s">
        <v>154</v>
      </c>
      <c r="E234" s="246" t="s">
        <v>1</v>
      </c>
      <c r="F234" s="247" t="s">
        <v>836</v>
      </c>
      <c r="G234" s="245"/>
      <c r="H234" s="248">
        <v>3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154</v>
      </c>
      <c r="AU234" s="254" t="s">
        <v>86</v>
      </c>
      <c r="AV234" s="14" t="s">
        <v>86</v>
      </c>
      <c r="AW234" s="14" t="s">
        <v>33</v>
      </c>
      <c r="AX234" s="14" t="s">
        <v>76</v>
      </c>
      <c r="AY234" s="254" t="s">
        <v>146</v>
      </c>
    </row>
    <row r="235" s="15" customFormat="1">
      <c r="A235" s="15"/>
      <c r="B235" s="255"/>
      <c r="C235" s="256"/>
      <c r="D235" s="235" t="s">
        <v>154</v>
      </c>
      <c r="E235" s="257" t="s">
        <v>1</v>
      </c>
      <c r="F235" s="258" t="s">
        <v>157</v>
      </c>
      <c r="G235" s="256"/>
      <c r="H235" s="259">
        <v>3</v>
      </c>
      <c r="I235" s="260"/>
      <c r="J235" s="256"/>
      <c r="K235" s="256"/>
      <c r="L235" s="261"/>
      <c r="M235" s="262"/>
      <c r="N235" s="263"/>
      <c r="O235" s="263"/>
      <c r="P235" s="263"/>
      <c r="Q235" s="263"/>
      <c r="R235" s="263"/>
      <c r="S235" s="263"/>
      <c r="T235" s="264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5" t="s">
        <v>154</v>
      </c>
      <c r="AU235" s="265" t="s">
        <v>86</v>
      </c>
      <c r="AV235" s="15" t="s">
        <v>152</v>
      </c>
      <c r="AW235" s="15" t="s">
        <v>33</v>
      </c>
      <c r="AX235" s="15" t="s">
        <v>84</v>
      </c>
      <c r="AY235" s="265" t="s">
        <v>146</v>
      </c>
    </row>
    <row r="236" s="2" customFormat="1" ht="16.5" customHeight="1">
      <c r="A236" s="38"/>
      <c r="B236" s="39"/>
      <c r="C236" s="219" t="s">
        <v>295</v>
      </c>
      <c r="D236" s="219" t="s">
        <v>148</v>
      </c>
      <c r="E236" s="220" t="s">
        <v>837</v>
      </c>
      <c r="F236" s="221" t="s">
        <v>838</v>
      </c>
      <c r="G236" s="222" t="s">
        <v>151</v>
      </c>
      <c r="H236" s="223">
        <v>18.408999999999999</v>
      </c>
      <c r="I236" s="224"/>
      <c r="J236" s="225">
        <f>ROUND(I236*H236,2)</f>
        <v>0</v>
      </c>
      <c r="K236" s="226"/>
      <c r="L236" s="44"/>
      <c r="M236" s="227" t="s">
        <v>1</v>
      </c>
      <c r="N236" s="228" t="s">
        <v>41</v>
      </c>
      <c r="O236" s="91"/>
      <c r="P236" s="229">
        <f>O236*H236</f>
        <v>0</v>
      </c>
      <c r="Q236" s="229">
        <v>0.041258200000000002</v>
      </c>
      <c r="R236" s="229">
        <f>Q236*H236</f>
        <v>0.75952220380000002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152</v>
      </c>
      <c r="AT236" s="231" t="s">
        <v>148</v>
      </c>
      <c r="AU236" s="231" t="s">
        <v>86</v>
      </c>
      <c r="AY236" s="17" t="s">
        <v>146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84</v>
      </c>
      <c r="BK236" s="232">
        <f>ROUND(I236*H236,2)</f>
        <v>0</v>
      </c>
      <c r="BL236" s="17" t="s">
        <v>152</v>
      </c>
      <c r="BM236" s="231" t="s">
        <v>839</v>
      </c>
    </row>
    <row r="237" s="2" customFormat="1" ht="16.5" customHeight="1">
      <c r="A237" s="38"/>
      <c r="B237" s="39"/>
      <c r="C237" s="219" t="s">
        <v>302</v>
      </c>
      <c r="D237" s="219" t="s">
        <v>148</v>
      </c>
      <c r="E237" s="220" t="s">
        <v>840</v>
      </c>
      <c r="F237" s="221" t="s">
        <v>841</v>
      </c>
      <c r="G237" s="222" t="s">
        <v>151</v>
      </c>
      <c r="H237" s="223">
        <v>18.408999999999999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41</v>
      </c>
      <c r="O237" s="91"/>
      <c r="P237" s="229">
        <f>O237*H237</f>
        <v>0</v>
      </c>
      <c r="Q237" s="229">
        <v>1.5E-05</v>
      </c>
      <c r="R237" s="229">
        <f>Q237*H237</f>
        <v>0.000276135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152</v>
      </c>
      <c r="AT237" s="231" t="s">
        <v>148</v>
      </c>
      <c r="AU237" s="231" t="s">
        <v>86</v>
      </c>
      <c r="AY237" s="17" t="s">
        <v>146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84</v>
      </c>
      <c r="BK237" s="232">
        <f>ROUND(I237*H237,2)</f>
        <v>0</v>
      </c>
      <c r="BL237" s="17" t="s">
        <v>152</v>
      </c>
      <c r="BM237" s="231" t="s">
        <v>842</v>
      </c>
    </row>
    <row r="238" s="2" customFormat="1" ht="16.5" customHeight="1">
      <c r="A238" s="38"/>
      <c r="B238" s="39"/>
      <c r="C238" s="219" t="s">
        <v>308</v>
      </c>
      <c r="D238" s="219" t="s">
        <v>148</v>
      </c>
      <c r="E238" s="220" t="s">
        <v>843</v>
      </c>
      <c r="F238" s="221" t="s">
        <v>844</v>
      </c>
      <c r="G238" s="222" t="s">
        <v>188</v>
      </c>
      <c r="H238" s="223">
        <v>0.39800000000000002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41</v>
      </c>
      <c r="O238" s="91"/>
      <c r="P238" s="229">
        <f>O238*H238</f>
        <v>0</v>
      </c>
      <c r="Q238" s="229">
        <v>1.0487652000000001</v>
      </c>
      <c r="R238" s="229">
        <f>Q238*H238</f>
        <v>0.41740854960000007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152</v>
      </c>
      <c r="AT238" s="231" t="s">
        <v>148</v>
      </c>
      <c r="AU238" s="231" t="s">
        <v>86</v>
      </c>
      <c r="AY238" s="17" t="s">
        <v>146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84</v>
      </c>
      <c r="BK238" s="232">
        <f>ROUND(I238*H238,2)</f>
        <v>0</v>
      </c>
      <c r="BL238" s="17" t="s">
        <v>152</v>
      </c>
      <c r="BM238" s="231" t="s">
        <v>845</v>
      </c>
    </row>
    <row r="239" s="2" customFormat="1" ht="33" customHeight="1">
      <c r="A239" s="38"/>
      <c r="B239" s="39"/>
      <c r="C239" s="219" t="s">
        <v>313</v>
      </c>
      <c r="D239" s="219" t="s">
        <v>148</v>
      </c>
      <c r="E239" s="220" t="s">
        <v>846</v>
      </c>
      <c r="F239" s="221" t="s">
        <v>847</v>
      </c>
      <c r="G239" s="222" t="s">
        <v>265</v>
      </c>
      <c r="H239" s="223">
        <v>2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41</v>
      </c>
      <c r="O239" s="91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152</v>
      </c>
      <c r="AT239" s="231" t="s">
        <v>148</v>
      </c>
      <c r="AU239" s="231" t="s">
        <v>86</v>
      </c>
      <c r="AY239" s="17" t="s">
        <v>146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84</v>
      </c>
      <c r="BK239" s="232">
        <f>ROUND(I239*H239,2)</f>
        <v>0</v>
      </c>
      <c r="BL239" s="17" t="s">
        <v>152</v>
      </c>
      <c r="BM239" s="231" t="s">
        <v>848</v>
      </c>
    </row>
    <row r="240" s="13" customFormat="1">
      <c r="A240" s="13"/>
      <c r="B240" s="233"/>
      <c r="C240" s="234"/>
      <c r="D240" s="235" t="s">
        <v>154</v>
      </c>
      <c r="E240" s="236" t="s">
        <v>1</v>
      </c>
      <c r="F240" s="237" t="s">
        <v>849</v>
      </c>
      <c r="G240" s="234"/>
      <c r="H240" s="236" t="s">
        <v>1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154</v>
      </c>
      <c r="AU240" s="243" t="s">
        <v>86</v>
      </c>
      <c r="AV240" s="13" t="s">
        <v>84</v>
      </c>
      <c r="AW240" s="13" t="s">
        <v>33</v>
      </c>
      <c r="AX240" s="13" t="s">
        <v>76</v>
      </c>
      <c r="AY240" s="243" t="s">
        <v>146</v>
      </c>
    </row>
    <row r="241" s="14" customFormat="1">
      <c r="A241" s="14"/>
      <c r="B241" s="244"/>
      <c r="C241" s="245"/>
      <c r="D241" s="235" t="s">
        <v>154</v>
      </c>
      <c r="E241" s="246" t="s">
        <v>1</v>
      </c>
      <c r="F241" s="247" t="s">
        <v>86</v>
      </c>
      <c r="G241" s="245"/>
      <c r="H241" s="248">
        <v>2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154</v>
      </c>
      <c r="AU241" s="254" t="s">
        <v>86</v>
      </c>
      <c r="AV241" s="14" t="s">
        <v>86</v>
      </c>
      <c r="AW241" s="14" t="s">
        <v>33</v>
      </c>
      <c r="AX241" s="14" t="s">
        <v>76</v>
      </c>
      <c r="AY241" s="254" t="s">
        <v>146</v>
      </c>
    </row>
    <row r="242" s="15" customFormat="1">
      <c r="A242" s="15"/>
      <c r="B242" s="255"/>
      <c r="C242" s="256"/>
      <c r="D242" s="235" t="s">
        <v>154</v>
      </c>
      <c r="E242" s="257" t="s">
        <v>1</v>
      </c>
      <c r="F242" s="258" t="s">
        <v>157</v>
      </c>
      <c r="G242" s="256"/>
      <c r="H242" s="259">
        <v>2</v>
      </c>
      <c r="I242" s="260"/>
      <c r="J242" s="256"/>
      <c r="K242" s="256"/>
      <c r="L242" s="261"/>
      <c r="M242" s="262"/>
      <c r="N242" s="263"/>
      <c r="O242" s="263"/>
      <c r="P242" s="263"/>
      <c r="Q242" s="263"/>
      <c r="R242" s="263"/>
      <c r="S242" s="263"/>
      <c r="T242" s="26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5" t="s">
        <v>154</v>
      </c>
      <c r="AU242" s="265" t="s">
        <v>86</v>
      </c>
      <c r="AV242" s="15" t="s">
        <v>152</v>
      </c>
      <c r="AW242" s="15" t="s">
        <v>33</v>
      </c>
      <c r="AX242" s="15" t="s">
        <v>84</v>
      </c>
      <c r="AY242" s="265" t="s">
        <v>146</v>
      </c>
    </row>
    <row r="243" s="2" customFormat="1" ht="16.5" customHeight="1">
      <c r="A243" s="38"/>
      <c r="B243" s="39"/>
      <c r="C243" s="270" t="s">
        <v>319</v>
      </c>
      <c r="D243" s="270" t="s">
        <v>225</v>
      </c>
      <c r="E243" s="271" t="s">
        <v>850</v>
      </c>
      <c r="F243" s="272" t="s">
        <v>851</v>
      </c>
      <c r="G243" s="273" t="s">
        <v>265</v>
      </c>
      <c r="H243" s="274">
        <v>2</v>
      </c>
      <c r="I243" s="275"/>
      <c r="J243" s="276">
        <f>ROUND(I243*H243,2)</f>
        <v>0</v>
      </c>
      <c r="K243" s="277"/>
      <c r="L243" s="278"/>
      <c r="M243" s="279" t="s">
        <v>1</v>
      </c>
      <c r="N243" s="280" t="s">
        <v>41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201</v>
      </c>
      <c r="AT243" s="231" t="s">
        <v>225</v>
      </c>
      <c r="AU243" s="231" t="s">
        <v>86</v>
      </c>
      <c r="AY243" s="17" t="s">
        <v>146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84</v>
      </c>
      <c r="BK243" s="232">
        <f>ROUND(I243*H243,2)</f>
        <v>0</v>
      </c>
      <c r="BL243" s="17" t="s">
        <v>152</v>
      </c>
      <c r="BM243" s="231" t="s">
        <v>852</v>
      </c>
    </row>
    <row r="244" s="2" customFormat="1" ht="37.8" customHeight="1">
      <c r="A244" s="38"/>
      <c r="B244" s="39"/>
      <c r="C244" s="219" t="s">
        <v>325</v>
      </c>
      <c r="D244" s="219" t="s">
        <v>148</v>
      </c>
      <c r="E244" s="220" t="s">
        <v>263</v>
      </c>
      <c r="F244" s="221" t="s">
        <v>853</v>
      </c>
      <c r="G244" s="222" t="s">
        <v>265</v>
      </c>
      <c r="H244" s="223">
        <v>1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41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152</v>
      </c>
      <c r="AT244" s="231" t="s">
        <v>148</v>
      </c>
      <c r="AU244" s="231" t="s">
        <v>86</v>
      </c>
      <c r="AY244" s="17" t="s">
        <v>146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84</v>
      </c>
      <c r="BK244" s="232">
        <f>ROUND(I244*H244,2)</f>
        <v>0</v>
      </c>
      <c r="BL244" s="17" t="s">
        <v>152</v>
      </c>
      <c r="BM244" s="231" t="s">
        <v>854</v>
      </c>
    </row>
    <row r="245" s="13" customFormat="1">
      <c r="A245" s="13"/>
      <c r="B245" s="233"/>
      <c r="C245" s="234"/>
      <c r="D245" s="235" t="s">
        <v>154</v>
      </c>
      <c r="E245" s="236" t="s">
        <v>1</v>
      </c>
      <c r="F245" s="237" t="s">
        <v>855</v>
      </c>
      <c r="G245" s="234"/>
      <c r="H245" s="236" t="s">
        <v>1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154</v>
      </c>
      <c r="AU245" s="243" t="s">
        <v>86</v>
      </c>
      <c r="AV245" s="13" t="s">
        <v>84</v>
      </c>
      <c r="AW245" s="13" t="s">
        <v>33</v>
      </c>
      <c r="AX245" s="13" t="s">
        <v>76</v>
      </c>
      <c r="AY245" s="243" t="s">
        <v>146</v>
      </c>
    </row>
    <row r="246" s="13" customFormat="1">
      <c r="A246" s="13"/>
      <c r="B246" s="233"/>
      <c r="C246" s="234"/>
      <c r="D246" s="235" t="s">
        <v>154</v>
      </c>
      <c r="E246" s="236" t="s">
        <v>1</v>
      </c>
      <c r="F246" s="237" t="s">
        <v>856</v>
      </c>
      <c r="G246" s="234"/>
      <c r="H246" s="236" t="s">
        <v>1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154</v>
      </c>
      <c r="AU246" s="243" t="s">
        <v>86</v>
      </c>
      <c r="AV246" s="13" t="s">
        <v>84</v>
      </c>
      <c r="AW246" s="13" t="s">
        <v>33</v>
      </c>
      <c r="AX246" s="13" t="s">
        <v>76</v>
      </c>
      <c r="AY246" s="243" t="s">
        <v>146</v>
      </c>
    </row>
    <row r="247" s="14" customFormat="1">
      <c r="A247" s="14"/>
      <c r="B247" s="244"/>
      <c r="C247" s="245"/>
      <c r="D247" s="235" t="s">
        <v>154</v>
      </c>
      <c r="E247" s="246" t="s">
        <v>1</v>
      </c>
      <c r="F247" s="247" t="s">
        <v>84</v>
      </c>
      <c r="G247" s="245"/>
      <c r="H247" s="248">
        <v>1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154</v>
      </c>
      <c r="AU247" s="254" t="s">
        <v>86</v>
      </c>
      <c r="AV247" s="14" t="s">
        <v>86</v>
      </c>
      <c r="AW247" s="14" t="s">
        <v>33</v>
      </c>
      <c r="AX247" s="14" t="s">
        <v>76</v>
      </c>
      <c r="AY247" s="254" t="s">
        <v>146</v>
      </c>
    </row>
    <row r="248" s="15" customFormat="1">
      <c r="A248" s="15"/>
      <c r="B248" s="255"/>
      <c r="C248" s="256"/>
      <c r="D248" s="235" t="s">
        <v>154</v>
      </c>
      <c r="E248" s="257" t="s">
        <v>1</v>
      </c>
      <c r="F248" s="258" t="s">
        <v>157</v>
      </c>
      <c r="G248" s="256"/>
      <c r="H248" s="259">
        <v>1</v>
      </c>
      <c r="I248" s="260"/>
      <c r="J248" s="256"/>
      <c r="K248" s="256"/>
      <c r="L248" s="261"/>
      <c r="M248" s="262"/>
      <c r="N248" s="263"/>
      <c r="O248" s="263"/>
      <c r="P248" s="263"/>
      <c r="Q248" s="263"/>
      <c r="R248" s="263"/>
      <c r="S248" s="263"/>
      <c r="T248" s="26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5" t="s">
        <v>154</v>
      </c>
      <c r="AU248" s="265" t="s">
        <v>86</v>
      </c>
      <c r="AV248" s="15" t="s">
        <v>152</v>
      </c>
      <c r="AW248" s="15" t="s">
        <v>33</v>
      </c>
      <c r="AX248" s="15" t="s">
        <v>84</v>
      </c>
      <c r="AY248" s="265" t="s">
        <v>146</v>
      </c>
    </row>
    <row r="249" s="2" customFormat="1" ht="37.8" customHeight="1">
      <c r="A249" s="38"/>
      <c r="B249" s="39"/>
      <c r="C249" s="219" t="s">
        <v>331</v>
      </c>
      <c r="D249" s="219" t="s">
        <v>148</v>
      </c>
      <c r="E249" s="220" t="s">
        <v>270</v>
      </c>
      <c r="F249" s="221" t="s">
        <v>857</v>
      </c>
      <c r="G249" s="222" t="s">
        <v>265</v>
      </c>
      <c r="H249" s="223">
        <v>1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41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152</v>
      </c>
      <c r="AT249" s="231" t="s">
        <v>148</v>
      </c>
      <c r="AU249" s="231" t="s">
        <v>86</v>
      </c>
      <c r="AY249" s="17" t="s">
        <v>146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84</v>
      </c>
      <c r="BK249" s="232">
        <f>ROUND(I249*H249,2)</f>
        <v>0</v>
      </c>
      <c r="BL249" s="17" t="s">
        <v>152</v>
      </c>
      <c r="BM249" s="231" t="s">
        <v>858</v>
      </c>
    </row>
    <row r="250" s="13" customFormat="1">
      <c r="A250" s="13"/>
      <c r="B250" s="233"/>
      <c r="C250" s="234"/>
      <c r="D250" s="235" t="s">
        <v>154</v>
      </c>
      <c r="E250" s="236" t="s">
        <v>1</v>
      </c>
      <c r="F250" s="237" t="s">
        <v>859</v>
      </c>
      <c r="G250" s="234"/>
      <c r="H250" s="236" t="s">
        <v>1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154</v>
      </c>
      <c r="AU250" s="243" t="s">
        <v>86</v>
      </c>
      <c r="AV250" s="13" t="s">
        <v>84</v>
      </c>
      <c r="AW250" s="13" t="s">
        <v>33</v>
      </c>
      <c r="AX250" s="13" t="s">
        <v>76</v>
      </c>
      <c r="AY250" s="243" t="s">
        <v>146</v>
      </c>
    </row>
    <row r="251" s="14" customFormat="1">
      <c r="A251" s="14"/>
      <c r="B251" s="244"/>
      <c r="C251" s="245"/>
      <c r="D251" s="235" t="s">
        <v>154</v>
      </c>
      <c r="E251" s="246" t="s">
        <v>1</v>
      </c>
      <c r="F251" s="247" t="s">
        <v>84</v>
      </c>
      <c r="G251" s="245"/>
      <c r="H251" s="248">
        <v>1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154</v>
      </c>
      <c r="AU251" s="254" t="s">
        <v>86</v>
      </c>
      <c r="AV251" s="14" t="s">
        <v>86</v>
      </c>
      <c r="AW251" s="14" t="s">
        <v>33</v>
      </c>
      <c r="AX251" s="14" t="s">
        <v>76</v>
      </c>
      <c r="AY251" s="254" t="s">
        <v>146</v>
      </c>
    </row>
    <row r="252" s="15" customFormat="1">
      <c r="A252" s="15"/>
      <c r="B252" s="255"/>
      <c r="C252" s="256"/>
      <c r="D252" s="235" t="s">
        <v>154</v>
      </c>
      <c r="E252" s="257" t="s">
        <v>1</v>
      </c>
      <c r="F252" s="258" t="s">
        <v>157</v>
      </c>
      <c r="G252" s="256"/>
      <c r="H252" s="259">
        <v>1</v>
      </c>
      <c r="I252" s="260"/>
      <c r="J252" s="256"/>
      <c r="K252" s="256"/>
      <c r="L252" s="261"/>
      <c r="M252" s="262"/>
      <c r="N252" s="263"/>
      <c r="O252" s="263"/>
      <c r="P252" s="263"/>
      <c r="Q252" s="263"/>
      <c r="R252" s="263"/>
      <c r="S252" s="263"/>
      <c r="T252" s="264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5" t="s">
        <v>154</v>
      </c>
      <c r="AU252" s="265" t="s">
        <v>86</v>
      </c>
      <c r="AV252" s="15" t="s">
        <v>152</v>
      </c>
      <c r="AW252" s="15" t="s">
        <v>33</v>
      </c>
      <c r="AX252" s="15" t="s">
        <v>84</v>
      </c>
      <c r="AY252" s="265" t="s">
        <v>146</v>
      </c>
    </row>
    <row r="253" s="2" customFormat="1" ht="16.5" customHeight="1">
      <c r="A253" s="38"/>
      <c r="B253" s="39"/>
      <c r="C253" s="219" t="s">
        <v>336</v>
      </c>
      <c r="D253" s="219" t="s">
        <v>148</v>
      </c>
      <c r="E253" s="220" t="s">
        <v>860</v>
      </c>
      <c r="F253" s="221" t="s">
        <v>861</v>
      </c>
      <c r="G253" s="222" t="s">
        <v>176</v>
      </c>
      <c r="H253" s="223">
        <v>8.0999999999999996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41</v>
      </c>
      <c r="O253" s="91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152</v>
      </c>
      <c r="AT253" s="231" t="s">
        <v>148</v>
      </c>
      <c r="AU253" s="231" t="s">
        <v>86</v>
      </c>
      <c r="AY253" s="17" t="s">
        <v>146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84</v>
      </c>
      <c r="BK253" s="232">
        <f>ROUND(I253*H253,2)</f>
        <v>0</v>
      </c>
      <c r="BL253" s="17" t="s">
        <v>152</v>
      </c>
      <c r="BM253" s="231" t="s">
        <v>862</v>
      </c>
    </row>
    <row r="254" s="13" customFormat="1">
      <c r="A254" s="13"/>
      <c r="B254" s="233"/>
      <c r="C254" s="234"/>
      <c r="D254" s="235" t="s">
        <v>154</v>
      </c>
      <c r="E254" s="236" t="s">
        <v>1</v>
      </c>
      <c r="F254" s="237" t="s">
        <v>863</v>
      </c>
      <c r="G254" s="234"/>
      <c r="H254" s="236" t="s">
        <v>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154</v>
      </c>
      <c r="AU254" s="243" t="s">
        <v>86</v>
      </c>
      <c r="AV254" s="13" t="s">
        <v>84</v>
      </c>
      <c r="AW254" s="13" t="s">
        <v>33</v>
      </c>
      <c r="AX254" s="13" t="s">
        <v>76</v>
      </c>
      <c r="AY254" s="243" t="s">
        <v>146</v>
      </c>
    </row>
    <row r="255" s="13" customFormat="1">
      <c r="A255" s="13"/>
      <c r="B255" s="233"/>
      <c r="C255" s="234"/>
      <c r="D255" s="235" t="s">
        <v>154</v>
      </c>
      <c r="E255" s="236" t="s">
        <v>1</v>
      </c>
      <c r="F255" s="237" t="s">
        <v>864</v>
      </c>
      <c r="G255" s="234"/>
      <c r="H255" s="236" t="s">
        <v>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154</v>
      </c>
      <c r="AU255" s="243" t="s">
        <v>86</v>
      </c>
      <c r="AV255" s="13" t="s">
        <v>84</v>
      </c>
      <c r="AW255" s="13" t="s">
        <v>33</v>
      </c>
      <c r="AX255" s="13" t="s">
        <v>76</v>
      </c>
      <c r="AY255" s="243" t="s">
        <v>146</v>
      </c>
    </row>
    <row r="256" s="14" customFormat="1">
      <c r="A256" s="14"/>
      <c r="B256" s="244"/>
      <c r="C256" s="245"/>
      <c r="D256" s="235" t="s">
        <v>154</v>
      </c>
      <c r="E256" s="246" t="s">
        <v>1</v>
      </c>
      <c r="F256" s="247" t="s">
        <v>865</v>
      </c>
      <c r="G256" s="245"/>
      <c r="H256" s="248">
        <v>3.2000000000000002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154</v>
      </c>
      <c r="AU256" s="254" t="s">
        <v>86</v>
      </c>
      <c r="AV256" s="14" t="s">
        <v>86</v>
      </c>
      <c r="AW256" s="14" t="s">
        <v>33</v>
      </c>
      <c r="AX256" s="14" t="s">
        <v>76</v>
      </c>
      <c r="AY256" s="254" t="s">
        <v>146</v>
      </c>
    </row>
    <row r="257" s="13" customFormat="1">
      <c r="A257" s="13"/>
      <c r="B257" s="233"/>
      <c r="C257" s="234"/>
      <c r="D257" s="235" t="s">
        <v>154</v>
      </c>
      <c r="E257" s="236" t="s">
        <v>1</v>
      </c>
      <c r="F257" s="237" t="s">
        <v>866</v>
      </c>
      <c r="G257" s="234"/>
      <c r="H257" s="236" t="s">
        <v>1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154</v>
      </c>
      <c r="AU257" s="243" t="s">
        <v>86</v>
      </c>
      <c r="AV257" s="13" t="s">
        <v>84</v>
      </c>
      <c r="AW257" s="13" t="s">
        <v>33</v>
      </c>
      <c r="AX257" s="13" t="s">
        <v>76</v>
      </c>
      <c r="AY257" s="243" t="s">
        <v>146</v>
      </c>
    </row>
    <row r="258" s="14" customFormat="1">
      <c r="A258" s="14"/>
      <c r="B258" s="244"/>
      <c r="C258" s="245"/>
      <c r="D258" s="235" t="s">
        <v>154</v>
      </c>
      <c r="E258" s="246" t="s">
        <v>1</v>
      </c>
      <c r="F258" s="247" t="s">
        <v>867</v>
      </c>
      <c r="G258" s="245"/>
      <c r="H258" s="248">
        <v>4.9000000000000004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154</v>
      </c>
      <c r="AU258" s="254" t="s">
        <v>86</v>
      </c>
      <c r="AV258" s="14" t="s">
        <v>86</v>
      </c>
      <c r="AW258" s="14" t="s">
        <v>33</v>
      </c>
      <c r="AX258" s="14" t="s">
        <v>76</v>
      </c>
      <c r="AY258" s="254" t="s">
        <v>146</v>
      </c>
    </row>
    <row r="259" s="15" customFormat="1">
      <c r="A259" s="15"/>
      <c r="B259" s="255"/>
      <c r="C259" s="256"/>
      <c r="D259" s="235" t="s">
        <v>154</v>
      </c>
      <c r="E259" s="257" t="s">
        <v>1</v>
      </c>
      <c r="F259" s="258" t="s">
        <v>157</v>
      </c>
      <c r="G259" s="256"/>
      <c r="H259" s="259">
        <v>8.0999999999999996</v>
      </c>
      <c r="I259" s="260"/>
      <c r="J259" s="256"/>
      <c r="K259" s="256"/>
      <c r="L259" s="261"/>
      <c r="M259" s="262"/>
      <c r="N259" s="263"/>
      <c r="O259" s="263"/>
      <c r="P259" s="263"/>
      <c r="Q259" s="263"/>
      <c r="R259" s="263"/>
      <c r="S259" s="263"/>
      <c r="T259" s="264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5" t="s">
        <v>154</v>
      </c>
      <c r="AU259" s="265" t="s">
        <v>86</v>
      </c>
      <c r="AV259" s="15" t="s">
        <v>152</v>
      </c>
      <c r="AW259" s="15" t="s">
        <v>33</v>
      </c>
      <c r="AX259" s="15" t="s">
        <v>84</v>
      </c>
      <c r="AY259" s="265" t="s">
        <v>146</v>
      </c>
    </row>
    <row r="260" s="12" customFormat="1" ht="22.8" customHeight="1">
      <c r="A260" s="12"/>
      <c r="B260" s="203"/>
      <c r="C260" s="204"/>
      <c r="D260" s="205" t="s">
        <v>75</v>
      </c>
      <c r="E260" s="217" t="s">
        <v>152</v>
      </c>
      <c r="F260" s="217" t="s">
        <v>281</v>
      </c>
      <c r="G260" s="204"/>
      <c r="H260" s="204"/>
      <c r="I260" s="207"/>
      <c r="J260" s="218">
        <f>BK260</f>
        <v>0</v>
      </c>
      <c r="K260" s="204"/>
      <c r="L260" s="209"/>
      <c r="M260" s="210"/>
      <c r="N260" s="211"/>
      <c r="O260" s="211"/>
      <c r="P260" s="212">
        <f>SUM(P261:P304)</f>
        <v>0</v>
      </c>
      <c r="Q260" s="211"/>
      <c r="R260" s="212">
        <f>SUM(R261:R304)</f>
        <v>74.456709157999995</v>
      </c>
      <c r="S260" s="211"/>
      <c r="T260" s="213">
        <f>SUM(T261:T304)</f>
        <v>0.88235999999999992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4" t="s">
        <v>84</v>
      </c>
      <c r="AT260" s="215" t="s">
        <v>75</v>
      </c>
      <c r="AU260" s="215" t="s">
        <v>84</v>
      </c>
      <c r="AY260" s="214" t="s">
        <v>146</v>
      </c>
      <c r="BK260" s="216">
        <f>SUM(BK261:BK304)</f>
        <v>0</v>
      </c>
    </row>
    <row r="261" s="2" customFormat="1" ht="24.15" customHeight="1">
      <c r="A261" s="38"/>
      <c r="B261" s="39"/>
      <c r="C261" s="219" t="s">
        <v>342</v>
      </c>
      <c r="D261" s="219" t="s">
        <v>148</v>
      </c>
      <c r="E261" s="220" t="s">
        <v>282</v>
      </c>
      <c r="F261" s="221" t="s">
        <v>868</v>
      </c>
      <c r="G261" s="222" t="s">
        <v>188</v>
      </c>
      <c r="H261" s="223">
        <v>0.091999999999999998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41</v>
      </c>
      <c r="O261" s="91"/>
      <c r="P261" s="229">
        <f>O261*H261</f>
        <v>0</v>
      </c>
      <c r="Q261" s="229">
        <v>1.0597380000000001</v>
      </c>
      <c r="R261" s="229">
        <f>Q261*H261</f>
        <v>0.097495895999999999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152</v>
      </c>
      <c r="AT261" s="231" t="s">
        <v>148</v>
      </c>
      <c r="AU261" s="231" t="s">
        <v>86</v>
      </c>
      <c r="AY261" s="17" t="s">
        <v>146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84</v>
      </c>
      <c r="BK261" s="232">
        <f>ROUND(I261*H261,2)</f>
        <v>0</v>
      </c>
      <c r="BL261" s="17" t="s">
        <v>152</v>
      </c>
      <c r="BM261" s="231" t="s">
        <v>869</v>
      </c>
    </row>
    <row r="262" s="2" customFormat="1" ht="21.75" customHeight="1">
      <c r="A262" s="38"/>
      <c r="B262" s="39"/>
      <c r="C262" s="219" t="s">
        <v>348</v>
      </c>
      <c r="D262" s="219" t="s">
        <v>148</v>
      </c>
      <c r="E262" s="220" t="s">
        <v>870</v>
      </c>
      <c r="F262" s="221" t="s">
        <v>871</v>
      </c>
      <c r="G262" s="222" t="s">
        <v>176</v>
      </c>
      <c r="H262" s="223">
        <v>15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41</v>
      </c>
      <c r="O262" s="91"/>
      <c r="P262" s="229">
        <f>O262*H262</f>
        <v>0</v>
      </c>
      <c r="Q262" s="229">
        <v>2.5022000000000002</v>
      </c>
      <c r="R262" s="229">
        <f>Q262*H262</f>
        <v>37.533000000000001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152</v>
      </c>
      <c r="AT262" s="231" t="s">
        <v>148</v>
      </c>
      <c r="AU262" s="231" t="s">
        <v>86</v>
      </c>
      <c r="AY262" s="17" t="s">
        <v>146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84</v>
      </c>
      <c r="BK262" s="232">
        <f>ROUND(I262*H262,2)</f>
        <v>0</v>
      </c>
      <c r="BL262" s="17" t="s">
        <v>152</v>
      </c>
      <c r="BM262" s="231" t="s">
        <v>872</v>
      </c>
    </row>
    <row r="263" s="13" customFormat="1">
      <c r="A263" s="13"/>
      <c r="B263" s="233"/>
      <c r="C263" s="234"/>
      <c r="D263" s="235" t="s">
        <v>154</v>
      </c>
      <c r="E263" s="236" t="s">
        <v>1</v>
      </c>
      <c r="F263" s="237" t="s">
        <v>873</v>
      </c>
      <c r="G263" s="234"/>
      <c r="H263" s="236" t="s">
        <v>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154</v>
      </c>
      <c r="AU263" s="243" t="s">
        <v>86</v>
      </c>
      <c r="AV263" s="13" t="s">
        <v>84</v>
      </c>
      <c r="AW263" s="13" t="s">
        <v>33</v>
      </c>
      <c r="AX263" s="13" t="s">
        <v>76</v>
      </c>
      <c r="AY263" s="243" t="s">
        <v>146</v>
      </c>
    </row>
    <row r="264" s="13" customFormat="1">
      <c r="A264" s="13"/>
      <c r="B264" s="233"/>
      <c r="C264" s="234"/>
      <c r="D264" s="235" t="s">
        <v>154</v>
      </c>
      <c r="E264" s="236" t="s">
        <v>1</v>
      </c>
      <c r="F264" s="237" t="s">
        <v>874</v>
      </c>
      <c r="G264" s="234"/>
      <c r="H264" s="236" t="s">
        <v>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154</v>
      </c>
      <c r="AU264" s="243" t="s">
        <v>86</v>
      </c>
      <c r="AV264" s="13" t="s">
        <v>84</v>
      </c>
      <c r="AW264" s="13" t="s">
        <v>33</v>
      </c>
      <c r="AX264" s="13" t="s">
        <v>76</v>
      </c>
      <c r="AY264" s="243" t="s">
        <v>146</v>
      </c>
    </row>
    <row r="265" s="14" customFormat="1">
      <c r="A265" s="14"/>
      <c r="B265" s="244"/>
      <c r="C265" s="245"/>
      <c r="D265" s="235" t="s">
        <v>154</v>
      </c>
      <c r="E265" s="246" t="s">
        <v>1</v>
      </c>
      <c r="F265" s="247" t="s">
        <v>875</v>
      </c>
      <c r="G265" s="245"/>
      <c r="H265" s="248">
        <v>6.0999999999999996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154</v>
      </c>
      <c r="AU265" s="254" t="s">
        <v>86</v>
      </c>
      <c r="AV265" s="14" t="s">
        <v>86</v>
      </c>
      <c r="AW265" s="14" t="s">
        <v>33</v>
      </c>
      <c r="AX265" s="14" t="s">
        <v>76</v>
      </c>
      <c r="AY265" s="254" t="s">
        <v>146</v>
      </c>
    </row>
    <row r="266" s="13" customFormat="1">
      <c r="A266" s="13"/>
      <c r="B266" s="233"/>
      <c r="C266" s="234"/>
      <c r="D266" s="235" t="s">
        <v>154</v>
      </c>
      <c r="E266" s="236" t="s">
        <v>1</v>
      </c>
      <c r="F266" s="237" t="s">
        <v>876</v>
      </c>
      <c r="G266" s="234"/>
      <c r="H266" s="236" t="s">
        <v>1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154</v>
      </c>
      <c r="AU266" s="243" t="s">
        <v>86</v>
      </c>
      <c r="AV266" s="13" t="s">
        <v>84</v>
      </c>
      <c r="AW266" s="13" t="s">
        <v>33</v>
      </c>
      <c r="AX266" s="13" t="s">
        <v>76</v>
      </c>
      <c r="AY266" s="243" t="s">
        <v>146</v>
      </c>
    </row>
    <row r="267" s="14" customFormat="1">
      <c r="A267" s="14"/>
      <c r="B267" s="244"/>
      <c r="C267" s="245"/>
      <c r="D267" s="235" t="s">
        <v>154</v>
      </c>
      <c r="E267" s="246" t="s">
        <v>1</v>
      </c>
      <c r="F267" s="247" t="s">
        <v>875</v>
      </c>
      <c r="G267" s="245"/>
      <c r="H267" s="248">
        <v>6.0999999999999996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154</v>
      </c>
      <c r="AU267" s="254" t="s">
        <v>86</v>
      </c>
      <c r="AV267" s="14" t="s">
        <v>86</v>
      </c>
      <c r="AW267" s="14" t="s">
        <v>33</v>
      </c>
      <c r="AX267" s="14" t="s">
        <v>76</v>
      </c>
      <c r="AY267" s="254" t="s">
        <v>146</v>
      </c>
    </row>
    <row r="268" s="13" customFormat="1">
      <c r="A268" s="13"/>
      <c r="B268" s="233"/>
      <c r="C268" s="234"/>
      <c r="D268" s="235" t="s">
        <v>154</v>
      </c>
      <c r="E268" s="236" t="s">
        <v>1</v>
      </c>
      <c r="F268" s="237" t="s">
        <v>877</v>
      </c>
      <c r="G268" s="234"/>
      <c r="H268" s="236" t="s">
        <v>1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154</v>
      </c>
      <c r="AU268" s="243" t="s">
        <v>86</v>
      </c>
      <c r="AV268" s="13" t="s">
        <v>84</v>
      </c>
      <c r="AW268" s="13" t="s">
        <v>33</v>
      </c>
      <c r="AX268" s="13" t="s">
        <v>76</v>
      </c>
      <c r="AY268" s="243" t="s">
        <v>146</v>
      </c>
    </row>
    <row r="269" s="14" customFormat="1">
      <c r="A269" s="14"/>
      <c r="B269" s="244"/>
      <c r="C269" s="245"/>
      <c r="D269" s="235" t="s">
        <v>154</v>
      </c>
      <c r="E269" s="246" t="s">
        <v>1</v>
      </c>
      <c r="F269" s="247" t="s">
        <v>832</v>
      </c>
      <c r="G269" s="245"/>
      <c r="H269" s="248">
        <v>2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154</v>
      </c>
      <c r="AU269" s="254" t="s">
        <v>86</v>
      </c>
      <c r="AV269" s="14" t="s">
        <v>86</v>
      </c>
      <c r="AW269" s="14" t="s">
        <v>33</v>
      </c>
      <c r="AX269" s="14" t="s">
        <v>76</v>
      </c>
      <c r="AY269" s="254" t="s">
        <v>146</v>
      </c>
    </row>
    <row r="270" s="13" customFormat="1">
      <c r="A270" s="13"/>
      <c r="B270" s="233"/>
      <c r="C270" s="234"/>
      <c r="D270" s="235" t="s">
        <v>154</v>
      </c>
      <c r="E270" s="236" t="s">
        <v>1</v>
      </c>
      <c r="F270" s="237" t="s">
        <v>878</v>
      </c>
      <c r="G270" s="234"/>
      <c r="H270" s="236" t="s">
        <v>1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154</v>
      </c>
      <c r="AU270" s="243" t="s">
        <v>86</v>
      </c>
      <c r="AV270" s="13" t="s">
        <v>84</v>
      </c>
      <c r="AW270" s="13" t="s">
        <v>33</v>
      </c>
      <c r="AX270" s="13" t="s">
        <v>76</v>
      </c>
      <c r="AY270" s="243" t="s">
        <v>146</v>
      </c>
    </row>
    <row r="271" s="14" customFormat="1">
      <c r="A271" s="14"/>
      <c r="B271" s="244"/>
      <c r="C271" s="245"/>
      <c r="D271" s="235" t="s">
        <v>154</v>
      </c>
      <c r="E271" s="246" t="s">
        <v>1</v>
      </c>
      <c r="F271" s="247" t="s">
        <v>879</v>
      </c>
      <c r="G271" s="245"/>
      <c r="H271" s="248">
        <v>0.80000000000000004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154</v>
      </c>
      <c r="AU271" s="254" t="s">
        <v>86</v>
      </c>
      <c r="AV271" s="14" t="s">
        <v>86</v>
      </c>
      <c r="AW271" s="14" t="s">
        <v>33</v>
      </c>
      <c r="AX271" s="14" t="s">
        <v>76</v>
      </c>
      <c r="AY271" s="254" t="s">
        <v>146</v>
      </c>
    </row>
    <row r="272" s="15" customFormat="1">
      <c r="A272" s="15"/>
      <c r="B272" s="255"/>
      <c r="C272" s="256"/>
      <c r="D272" s="235" t="s">
        <v>154</v>
      </c>
      <c r="E272" s="257" t="s">
        <v>1</v>
      </c>
      <c r="F272" s="258" t="s">
        <v>157</v>
      </c>
      <c r="G272" s="256"/>
      <c r="H272" s="259">
        <v>15</v>
      </c>
      <c r="I272" s="260"/>
      <c r="J272" s="256"/>
      <c r="K272" s="256"/>
      <c r="L272" s="261"/>
      <c r="M272" s="262"/>
      <c r="N272" s="263"/>
      <c r="O272" s="263"/>
      <c r="P272" s="263"/>
      <c r="Q272" s="263"/>
      <c r="R272" s="263"/>
      <c r="S272" s="263"/>
      <c r="T272" s="264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5" t="s">
        <v>154</v>
      </c>
      <c r="AU272" s="265" t="s">
        <v>86</v>
      </c>
      <c r="AV272" s="15" t="s">
        <v>152</v>
      </c>
      <c r="AW272" s="15" t="s">
        <v>33</v>
      </c>
      <c r="AX272" s="15" t="s">
        <v>84</v>
      </c>
      <c r="AY272" s="265" t="s">
        <v>146</v>
      </c>
    </row>
    <row r="273" s="2" customFormat="1" ht="21.75" customHeight="1">
      <c r="A273" s="38"/>
      <c r="B273" s="39"/>
      <c r="C273" s="219" t="s">
        <v>355</v>
      </c>
      <c r="D273" s="219" t="s">
        <v>148</v>
      </c>
      <c r="E273" s="220" t="s">
        <v>288</v>
      </c>
      <c r="F273" s="221" t="s">
        <v>880</v>
      </c>
      <c r="G273" s="222" t="s">
        <v>151</v>
      </c>
      <c r="H273" s="223">
        <v>14.706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41</v>
      </c>
      <c r="O273" s="91"/>
      <c r="P273" s="229">
        <f>O273*H273</f>
        <v>0</v>
      </c>
      <c r="Q273" s="229">
        <v>0.00036850000000000001</v>
      </c>
      <c r="R273" s="229">
        <f>Q273*H273</f>
        <v>0.0054191609999999996</v>
      </c>
      <c r="S273" s="229">
        <v>0.059999999999999998</v>
      </c>
      <c r="T273" s="230">
        <f>S273*H273</f>
        <v>0.88235999999999992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152</v>
      </c>
      <c r="AT273" s="231" t="s">
        <v>148</v>
      </c>
      <c r="AU273" s="231" t="s">
        <v>86</v>
      </c>
      <c r="AY273" s="17" t="s">
        <v>146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84</v>
      </c>
      <c r="BK273" s="232">
        <f>ROUND(I273*H273,2)</f>
        <v>0</v>
      </c>
      <c r="BL273" s="17" t="s">
        <v>152</v>
      </c>
      <c r="BM273" s="231" t="s">
        <v>881</v>
      </c>
    </row>
    <row r="274" s="2" customFormat="1" ht="37.8" customHeight="1">
      <c r="A274" s="38"/>
      <c r="B274" s="39"/>
      <c r="C274" s="219" t="s">
        <v>365</v>
      </c>
      <c r="D274" s="219" t="s">
        <v>148</v>
      </c>
      <c r="E274" s="220" t="s">
        <v>882</v>
      </c>
      <c r="F274" s="221" t="s">
        <v>883</v>
      </c>
      <c r="G274" s="222" t="s">
        <v>265</v>
      </c>
      <c r="H274" s="223">
        <v>2</v>
      </c>
      <c r="I274" s="224"/>
      <c r="J274" s="225">
        <f>ROUND(I274*H274,2)</f>
        <v>0</v>
      </c>
      <c r="K274" s="226"/>
      <c r="L274" s="44"/>
      <c r="M274" s="227" t="s">
        <v>1</v>
      </c>
      <c r="N274" s="228" t="s">
        <v>41</v>
      </c>
      <c r="O274" s="91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1" t="s">
        <v>152</v>
      </c>
      <c r="AT274" s="231" t="s">
        <v>148</v>
      </c>
      <c r="AU274" s="231" t="s">
        <v>86</v>
      </c>
      <c r="AY274" s="17" t="s">
        <v>146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7" t="s">
        <v>84</v>
      </c>
      <c r="BK274" s="232">
        <f>ROUND(I274*H274,2)</f>
        <v>0</v>
      </c>
      <c r="BL274" s="17" t="s">
        <v>152</v>
      </c>
      <c r="BM274" s="231" t="s">
        <v>884</v>
      </c>
    </row>
    <row r="275" s="13" customFormat="1">
      <c r="A275" s="13"/>
      <c r="B275" s="233"/>
      <c r="C275" s="234"/>
      <c r="D275" s="235" t="s">
        <v>154</v>
      </c>
      <c r="E275" s="236" t="s">
        <v>1</v>
      </c>
      <c r="F275" s="237" t="s">
        <v>855</v>
      </c>
      <c r="G275" s="234"/>
      <c r="H275" s="236" t="s">
        <v>1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154</v>
      </c>
      <c r="AU275" s="243" t="s">
        <v>86</v>
      </c>
      <c r="AV275" s="13" t="s">
        <v>84</v>
      </c>
      <c r="AW275" s="13" t="s">
        <v>33</v>
      </c>
      <c r="AX275" s="13" t="s">
        <v>76</v>
      </c>
      <c r="AY275" s="243" t="s">
        <v>146</v>
      </c>
    </row>
    <row r="276" s="13" customFormat="1">
      <c r="A276" s="13"/>
      <c r="B276" s="233"/>
      <c r="C276" s="234"/>
      <c r="D276" s="235" t="s">
        <v>154</v>
      </c>
      <c r="E276" s="236" t="s">
        <v>1</v>
      </c>
      <c r="F276" s="237" t="s">
        <v>885</v>
      </c>
      <c r="G276" s="234"/>
      <c r="H276" s="236" t="s">
        <v>1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154</v>
      </c>
      <c r="AU276" s="243" t="s">
        <v>86</v>
      </c>
      <c r="AV276" s="13" t="s">
        <v>84</v>
      </c>
      <c r="AW276" s="13" t="s">
        <v>33</v>
      </c>
      <c r="AX276" s="13" t="s">
        <v>76</v>
      </c>
      <c r="AY276" s="243" t="s">
        <v>146</v>
      </c>
    </row>
    <row r="277" s="14" customFormat="1">
      <c r="A277" s="14"/>
      <c r="B277" s="244"/>
      <c r="C277" s="245"/>
      <c r="D277" s="235" t="s">
        <v>154</v>
      </c>
      <c r="E277" s="246" t="s">
        <v>1</v>
      </c>
      <c r="F277" s="247" t="s">
        <v>84</v>
      </c>
      <c r="G277" s="245"/>
      <c r="H277" s="248">
        <v>1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154</v>
      </c>
      <c r="AU277" s="254" t="s">
        <v>86</v>
      </c>
      <c r="AV277" s="14" t="s">
        <v>86</v>
      </c>
      <c r="AW277" s="14" t="s">
        <v>33</v>
      </c>
      <c r="AX277" s="14" t="s">
        <v>76</v>
      </c>
      <c r="AY277" s="254" t="s">
        <v>146</v>
      </c>
    </row>
    <row r="278" s="13" customFormat="1">
      <c r="A278" s="13"/>
      <c r="B278" s="233"/>
      <c r="C278" s="234"/>
      <c r="D278" s="235" t="s">
        <v>154</v>
      </c>
      <c r="E278" s="236" t="s">
        <v>1</v>
      </c>
      <c r="F278" s="237" t="s">
        <v>886</v>
      </c>
      <c r="G278" s="234"/>
      <c r="H278" s="236" t="s">
        <v>1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154</v>
      </c>
      <c r="AU278" s="243" t="s">
        <v>86</v>
      </c>
      <c r="AV278" s="13" t="s">
        <v>84</v>
      </c>
      <c r="AW278" s="13" t="s">
        <v>33</v>
      </c>
      <c r="AX278" s="13" t="s">
        <v>76</v>
      </c>
      <c r="AY278" s="243" t="s">
        <v>146</v>
      </c>
    </row>
    <row r="279" s="14" customFormat="1">
      <c r="A279" s="14"/>
      <c r="B279" s="244"/>
      <c r="C279" s="245"/>
      <c r="D279" s="235" t="s">
        <v>154</v>
      </c>
      <c r="E279" s="246" t="s">
        <v>1</v>
      </c>
      <c r="F279" s="247" t="s">
        <v>84</v>
      </c>
      <c r="G279" s="245"/>
      <c r="H279" s="248">
        <v>1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154</v>
      </c>
      <c r="AU279" s="254" t="s">
        <v>86</v>
      </c>
      <c r="AV279" s="14" t="s">
        <v>86</v>
      </c>
      <c r="AW279" s="14" t="s">
        <v>33</v>
      </c>
      <c r="AX279" s="14" t="s">
        <v>76</v>
      </c>
      <c r="AY279" s="254" t="s">
        <v>146</v>
      </c>
    </row>
    <row r="280" s="15" customFormat="1">
      <c r="A280" s="15"/>
      <c r="B280" s="255"/>
      <c r="C280" s="256"/>
      <c r="D280" s="235" t="s">
        <v>154</v>
      </c>
      <c r="E280" s="257" t="s">
        <v>1</v>
      </c>
      <c r="F280" s="258" t="s">
        <v>157</v>
      </c>
      <c r="G280" s="256"/>
      <c r="H280" s="259">
        <v>2</v>
      </c>
      <c r="I280" s="260"/>
      <c r="J280" s="256"/>
      <c r="K280" s="256"/>
      <c r="L280" s="261"/>
      <c r="M280" s="262"/>
      <c r="N280" s="263"/>
      <c r="O280" s="263"/>
      <c r="P280" s="263"/>
      <c r="Q280" s="263"/>
      <c r="R280" s="263"/>
      <c r="S280" s="263"/>
      <c r="T280" s="264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5" t="s">
        <v>154</v>
      </c>
      <c r="AU280" s="265" t="s">
        <v>86</v>
      </c>
      <c r="AV280" s="15" t="s">
        <v>152</v>
      </c>
      <c r="AW280" s="15" t="s">
        <v>33</v>
      </c>
      <c r="AX280" s="15" t="s">
        <v>84</v>
      </c>
      <c r="AY280" s="265" t="s">
        <v>146</v>
      </c>
    </row>
    <row r="281" s="2" customFormat="1" ht="16.5" customHeight="1">
      <c r="A281" s="38"/>
      <c r="B281" s="39"/>
      <c r="C281" s="219" t="s">
        <v>369</v>
      </c>
      <c r="D281" s="219" t="s">
        <v>148</v>
      </c>
      <c r="E281" s="220" t="s">
        <v>887</v>
      </c>
      <c r="F281" s="221" t="s">
        <v>888</v>
      </c>
      <c r="G281" s="222" t="s">
        <v>265</v>
      </c>
      <c r="H281" s="223">
        <v>2</v>
      </c>
      <c r="I281" s="224"/>
      <c r="J281" s="225">
        <f>ROUND(I281*H281,2)</f>
        <v>0</v>
      </c>
      <c r="K281" s="226"/>
      <c r="L281" s="44"/>
      <c r="M281" s="227" t="s">
        <v>1</v>
      </c>
      <c r="N281" s="228" t="s">
        <v>41</v>
      </c>
      <c r="O281" s="91"/>
      <c r="P281" s="229">
        <f>O281*H281</f>
        <v>0</v>
      </c>
      <c r="Q281" s="229">
        <v>0.29558299999999998</v>
      </c>
      <c r="R281" s="229">
        <f>Q281*H281</f>
        <v>0.59116599999999997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152</v>
      </c>
      <c r="AT281" s="231" t="s">
        <v>148</v>
      </c>
      <c r="AU281" s="231" t="s">
        <v>86</v>
      </c>
      <c r="AY281" s="17" t="s">
        <v>146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84</v>
      </c>
      <c r="BK281" s="232">
        <f>ROUND(I281*H281,2)</f>
        <v>0</v>
      </c>
      <c r="BL281" s="17" t="s">
        <v>152</v>
      </c>
      <c r="BM281" s="231" t="s">
        <v>889</v>
      </c>
    </row>
    <row r="282" s="2" customFormat="1" ht="24.15" customHeight="1">
      <c r="A282" s="38"/>
      <c r="B282" s="39"/>
      <c r="C282" s="219" t="s">
        <v>373</v>
      </c>
      <c r="D282" s="219" t="s">
        <v>148</v>
      </c>
      <c r="E282" s="220" t="s">
        <v>890</v>
      </c>
      <c r="F282" s="221" t="s">
        <v>891</v>
      </c>
      <c r="G282" s="222" t="s">
        <v>151</v>
      </c>
      <c r="H282" s="223">
        <v>11.670999999999999</v>
      </c>
      <c r="I282" s="224"/>
      <c r="J282" s="225">
        <f>ROUND(I282*H282,2)</f>
        <v>0</v>
      </c>
      <c r="K282" s="226"/>
      <c r="L282" s="44"/>
      <c r="M282" s="227" t="s">
        <v>1</v>
      </c>
      <c r="N282" s="228" t="s">
        <v>41</v>
      </c>
      <c r="O282" s="91"/>
      <c r="P282" s="229">
        <f>O282*H282</f>
        <v>0</v>
      </c>
      <c r="Q282" s="229">
        <v>0.22797600000000001</v>
      </c>
      <c r="R282" s="229">
        <f>Q282*H282</f>
        <v>2.6607078959999999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152</v>
      </c>
      <c r="AT282" s="231" t="s">
        <v>148</v>
      </c>
      <c r="AU282" s="231" t="s">
        <v>86</v>
      </c>
      <c r="AY282" s="17" t="s">
        <v>146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84</v>
      </c>
      <c r="BK282" s="232">
        <f>ROUND(I282*H282,2)</f>
        <v>0</v>
      </c>
      <c r="BL282" s="17" t="s">
        <v>152</v>
      </c>
      <c r="BM282" s="231" t="s">
        <v>892</v>
      </c>
    </row>
    <row r="283" s="2" customFormat="1" ht="24.15" customHeight="1">
      <c r="A283" s="38"/>
      <c r="B283" s="39"/>
      <c r="C283" s="219" t="s">
        <v>377</v>
      </c>
      <c r="D283" s="219" t="s">
        <v>148</v>
      </c>
      <c r="E283" s="220" t="s">
        <v>326</v>
      </c>
      <c r="F283" s="221" t="s">
        <v>893</v>
      </c>
      <c r="G283" s="222" t="s">
        <v>151</v>
      </c>
      <c r="H283" s="223">
        <v>0.93600000000000005</v>
      </c>
      <c r="I283" s="224"/>
      <c r="J283" s="225">
        <f>ROUND(I283*H283,2)</f>
        <v>0</v>
      </c>
      <c r="K283" s="226"/>
      <c r="L283" s="44"/>
      <c r="M283" s="227" t="s">
        <v>1</v>
      </c>
      <c r="N283" s="228" t="s">
        <v>41</v>
      </c>
      <c r="O283" s="91"/>
      <c r="P283" s="229">
        <f>O283*H283</f>
        <v>0</v>
      </c>
      <c r="Q283" s="229">
        <v>0.02102</v>
      </c>
      <c r="R283" s="229">
        <f>Q283*H283</f>
        <v>0.019674720000000003</v>
      </c>
      <c r="S283" s="229">
        <v>0</v>
      </c>
      <c r="T283" s="23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152</v>
      </c>
      <c r="AT283" s="231" t="s">
        <v>148</v>
      </c>
      <c r="AU283" s="231" t="s">
        <v>86</v>
      </c>
      <c r="AY283" s="17" t="s">
        <v>146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7" t="s">
        <v>84</v>
      </c>
      <c r="BK283" s="232">
        <f>ROUND(I283*H283,2)</f>
        <v>0</v>
      </c>
      <c r="BL283" s="17" t="s">
        <v>152</v>
      </c>
      <c r="BM283" s="231" t="s">
        <v>894</v>
      </c>
    </row>
    <row r="284" s="13" customFormat="1">
      <c r="A284" s="13"/>
      <c r="B284" s="233"/>
      <c r="C284" s="234"/>
      <c r="D284" s="235" t="s">
        <v>154</v>
      </c>
      <c r="E284" s="236" t="s">
        <v>1</v>
      </c>
      <c r="F284" s="237" t="s">
        <v>895</v>
      </c>
      <c r="G284" s="234"/>
      <c r="H284" s="236" t="s">
        <v>1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154</v>
      </c>
      <c r="AU284" s="243" t="s">
        <v>86</v>
      </c>
      <c r="AV284" s="13" t="s">
        <v>84</v>
      </c>
      <c r="AW284" s="13" t="s">
        <v>33</v>
      </c>
      <c r="AX284" s="13" t="s">
        <v>76</v>
      </c>
      <c r="AY284" s="243" t="s">
        <v>146</v>
      </c>
    </row>
    <row r="285" s="14" customFormat="1">
      <c r="A285" s="14"/>
      <c r="B285" s="244"/>
      <c r="C285" s="245"/>
      <c r="D285" s="235" t="s">
        <v>154</v>
      </c>
      <c r="E285" s="246" t="s">
        <v>1</v>
      </c>
      <c r="F285" s="247" t="s">
        <v>896</v>
      </c>
      <c r="G285" s="245"/>
      <c r="H285" s="248">
        <v>0.93600000000000005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154</v>
      </c>
      <c r="AU285" s="254" t="s">
        <v>86</v>
      </c>
      <c r="AV285" s="14" t="s">
        <v>86</v>
      </c>
      <c r="AW285" s="14" t="s">
        <v>33</v>
      </c>
      <c r="AX285" s="14" t="s">
        <v>76</v>
      </c>
      <c r="AY285" s="254" t="s">
        <v>146</v>
      </c>
    </row>
    <row r="286" s="15" customFormat="1">
      <c r="A286" s="15"/>
      <c r="B286" s="255"/>
      <c r="C286" s="256"/>
      <c r="D286" s="235" t="s">
        <v>154</v>
      </c>
      <c r="E286" s="257" t="s">
        <v>1</v>
      </c>
      <c r="F286" s="258" t="s">
        <v>157</v>
      </c>
      <c r="G286" s="256"/>
      <c r="H286" s="259">
        <v>0.93600000000000005</v>
      </c>
      <c r="I286" s="260"/>
      <c r="J286" s="256"/>
      <c r="K286" s="256"/>
      <c r="L286" s="261"/>
      <c r="M286" s="262"/>
      <c r="N286" s="263"/>
      <c r="O286" s="263"/>
      <c r="P286" s="263"/>
      <c r="Q286" s="263"/>
      <c r="R286" s="263"/>
      <c r="S286" s="263"/>
      <c r="T286" s="264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5" t="s">
        <v>154</v>
      </c>
      <c r="AU286" s="265" t="s">
        <v>86</v>
      </c>
      <c r="AV286" s="15" t="s">
        <v>152</v>
      </c>
      <c r="AW286" s="15" t="s">
        <v>33</v>
      </c>
      <c r="AX286" s="15" t="s">
        <v>84</v>
      </c>
      <c r="AY286" s="265" t="s">
        <v>146</v>
      </c>
    </row>
    <row r="287" s="2" customFormat="1" ht="24.15" customHeight="1">
      <c r="A287" s="38"/>
      <c r="B287" s="39"/>
      <c r="C287" s="219" t="s">
        <v>381</v>
      </c>
      <c r="D287" s="219" t="s">
        <v>148</v>
      </c>
      <c r="E287" s="220" t="s">
        <v>332</v>
      </c>
      <c r="F287" s="221" t="s">
        <v>897</v>
      </c>
      <c r="G287" s="222" t="s">
        <v>151</v>
      </c>
      <c r="H287" s="223">
        <v>0.93600000000000005</v>
      </c>
      <c r="I287" s="224"/>
      <c r="J287" s="225">
        <f>ROUND(I287*H287,2)</f>
        <v>0</v>
      </c>
      <c r="K287" s="226"/>
      <c r="L287" s="44"/>
      <c r="M287" s="227" t="s">
        <v>1</v>
      </c>
      <c r="N287" s="228" t="s">
        <v>41</v>
      </c>
      <c r="O287" s="91"/>
      <c r="P287" s="229">
        <f>O287*H287</f>
        <v>0</v>
      </c>
      <c r="Q287" s="229">
        <v>0.02102</v>
      </c>
      <c r="R287" s="229">
        <f>Q287*H287</f>
        <v>0.019674720000000003</v>
      </c>
      <c r="S287" s="229">
        <v>0</v>
      </c>
      <c r="T287" s="23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152</v>
      </c>
      <c r="AT287" s="231" t="s">
        <v>148</v>
      </c>
      <c r="AU287" s="231" t="s">
        <v>86</v>
      </c>
      <c r="AY287" s="17" t="s">
        <v>146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84</v>
      </c>
      <c r="BK287" s="232">
        <f>ROUND(I287*H287,2)</f>
        <v>0</v>
      </c>
      <c r="BL287" s="17" t="s">
        <v>152</v>
      </c>
      <c r="BM287" s="231" t="s">
        <v>898</v>
      </c>
    </row>
    <row r="288" s="14" customFormat="1">
      <c r="A288" s="14"/>
      <c r="B288" s="244"/>
      <c r="C288" s="245"/>
      <c r="D288" s="235" t="s">
        <v>154</v>
      </c>
      <c r="E288" s="246" t="s">
        <v>1</v>
      </c>
      <c r="F288" s="247" t="s">
        <v>899</v>
      </c>
      <c r="G288" s="245"/>
      <c r="H288" s="248">
        <v>0.93600000000000005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154</v>
      </c>
      <c r="AU288" s="254" t="s">
        <v>86</v>
      </c>
      <c r="AV288" s="14" t="s">
        <v>86</v>
      </c>
      <c r="AW288" s="14" t="s">
        <v>33</v>
      </c>
      <c r="AX288" s="14" t="s">
        <v>76</v>
      </c>
      <c r="AY288" s="254" t="s">
        <v>146</v>
      </c>
    </row>
    <row r="289" s="15" customFormat="1">
      <c r="A289" s="15"/>
      <c r="B289" s="255"/>
      <c r="C289" s="256"/>
      <c r="D289" s="235" t="s">
        <v>154</v>
      </c>
      <c r="E289" s="257" t="s">
        <v>1</v>
      </c>
      <c r="F289" s="258" t="s">
        <v>157</v>
      </c>
      <c r="G289" s="256"/>
      <c r="H289" s="259">
        <v>0.93600000000000005</v>
      </c>
      <c r="I289" s="260"/>
      <c r="J289" s="256"/>
      <c r="K289" s="256"/>
      <c r="L289" s="261"/>
      <c r="M289" s="262"/>
      <c r="N289" s="263"/>
      <c r="O289" s="263"/>
      <c r="P289" s="263"/>
      <c r="Q289" s="263"/>
      <c r="R289" s="263"/>
      <c r="S289" s="263"/>
      <c r="T289" s="264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5" t="s">
        <v>154</v>
      </c>
      <c r="AU289" s="265" t="s">
        <v>86</v>
      </c>
      <c r="AV289" s="15" t="s">
        <v>152</v>
      </c>
      <c r="AW289" s="15" t="s">
        <v>33</v>
      </c>
      <c r="AX289" s="15" t="s">
        <v>84</v>
      </c>
      <c r="AY289" s="265" t="s">
        <v>146</v>
      </c>
    </row>
    <row r="290" s="2" customFormat="1" ht="24.15" customHeight="1">
      <c r="A290" s="38"/>
      <c r="B290" s="39"/>
      <c r="C290" s="219" t="s">
        <v>385</v>
      </c>
      <c r="D290" s="219" t="s">
        <v>148</v>
      </c>
      <c r="E290" s="220" t="s">
        <v>900</v>
      </c>
      <c r="F290" s="221" t="s">
        <v>901</v>
      </c>
      <c r="G290" s="222" t="s">
        <v>176</v>
      </c>
      <c r="H290" s="223">
        <v>1.8799999999999999</v>
      </c>
      <c r="I290" s="224"/>
      <c r="J290" s="225">
        <f>ROUND(I290*H290,2)</f>
        <v>0</v>
      </c>
      <c r="K290" s="226"/>
      <c r="L290" s="44"/>
      <c r="M290" s="227" t="s">
        <v>1</v>
      </c>
      <c r="N290" s="228" t="s">
        <v>41</v>
      </c>
      <c r="O290" s="91"/>
      <c r="P290" s="229">
        <f>O290*H290</f>
        <v>0</v>
      </c>
      <c r="Q290" s="229">
        <v>2.3050199999999998</v>
      </c>
      <c r="R290" s="229">
        <f>Q290*H290</f>
        <v>4.3334375999999999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152</v>
      </c>
      <c r="AT290" s="231" t="s">
        <v>148</v>
      </c>
      <c r="AU290" s="231" t="s">
        <v>86</v>
      </c>
      <c r="AY290" s="17" t="s">
        <v>146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84</v>
      </c>
      <c r="BK290" s="232">
        <f>ROUND(I290*H290,2)</f>
        <v>0</v>
      </c>
      <c r="BL290" s="17" t="s">
        <v>152</v>
      </c>
      <c r="BM290" s="231" t="s">
        <v>902</v>
      </c>
    </row>
    <row r="291" s="13" customFormat="1">
      <c r="A291" s="13"/>
      <c r="B291" s="233"/>
      <c r="C291" s="234"/>
      <c r="D291" s="235" t="s">
        <v>154</v>
      </c>
      <c r="E291" s="236" t="s">
        <v>1</v>
      </c>
      <c r="F291" s="237" t="s">
        <v>903</v>
      </c>
      <c r="G291" s="234"/>
      <c r="H291" s="236" t="s">
        <v>1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154</v>
      </c>
      <c r="AU291" s="243" t="s">
        <v>86</v>
      </c>
      <c r="AV291" s="13" t="s">
        <v>84</v>
      </c>
      <c r="AW291" s="13" t="s">
        <v>33</v>
      </c>
      <c r="AX291" s="13" t="s">
        <v>76</v>
      </c>
      <c r="AY291" s="243" t="s">
        <v>146</v>
      </c>
    </row>
    <row r="292" s="14" customFormat="1">
      <c r="A292" s="14"/>
      <c r="B292" s="244"/>
      <c r="C292" s="245"/>
      <c r="D292" s="235" t="s">
        <v>154</v>
      </c>
      <c r="E292" s="246" t="s">
        <v>1</v>
      </c>
      <c r="F292" s="247" t="s">
        <v>904</v>
      </c>
      <c r="G292" s="245"/>
      <c r="H292" s="248">
        <v>1.8799999999999999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154</v>
      </c>
      <c r="AU292" s="254" t="s">
        <v>86</v>
      </c>
      <c r="AV292" s="14" t="s">
        <v>86</v>
      </c>
      <c r="AW292" s="14" t="s">
        <v>33</v>
      </c>
      <c r="AX292" s="14" t="s">
        <v>76</v>
      </c>
      <c r="AY292" s="254" t="s">
        <v>146</v>
      </c>
    </row>
    <row r="293" s="15" customFormat="1">
      <c r="A293" s="15"/>
      <c r="B293" s="255"/>
      <c r="C293" s="256"/>
      <c r="D293" s="235" t="s">
        <v>154</v>
      </c>
      <c r="E293" s="257" t="s">
        <v>1</v>
      </c>
      <c r="F293" s="258" t="s">
        <v>157</v>
      </c>
      <c r="G293" s="256"/>
      <c r="H293" s="259">
        <v>1.8799999999999999</v>
      </c>
      <c r="I293" s="260"/>
      <c r="J293" s="256"/>
      <c r="K293" s="256"/>
      <c r="L293" s="261"/>
      <c r="M293" s="262"/>
      <c r="N293" s="263"/>
      <c r="O293" s="263"/>
      <c r="P293" s="263"/>
      <c r="Q293" s="263"/>
      <c r="R293" s="263"/>
      <c r="S293" s="263"/>
      <c r="T293" s="264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5" t="s">
        <v>154</v>
      </c>
      <c r="AU293" s="265" t="s">
        <v>86</v>
      </c>
      <c r="AV293" s="15" t="s">
        <v>152</v>
      </c>
      <c r="AW293" s="15" t="s">
        <v>33</v>
      </c>
      <c r="AX293" s="15" t="s">
        <v>84</v>
      </c>
      <c r="AY293" s="265" t="s">
        <v>146</v>
      </c>
    </row>
    <row r="294" s="2" customFormat="1" ht="24.15" customHeight="1">
      <c r="A294" s="38"/>
      <c r="B294" s="39"/>
      <c r="C294" s="219" t="s">
        <v>390</v>
      </c>
      <c r="D294" s="219" t="s">
        <v>148</v>
      </c>
      <c r="E294" s="220" t="s">
        <v>905</v>
      </c>
      <c r="F294" s="221" t="s">
        <v>906</v>
      </c>
      <c r="G294" s="222" t="s">
        <v>151</v>
      </c>
      <c r="H294" s="223">
        <v>22</v>
      </c>
      <c r="I294" s="224"/>
      <c r="J294" s="225">
        <f>ROUND(I294*H294,2)</f>
        <v>0</v>
      </c>
      <c r="K294" s="226"/>
      <c r="L294" s="44"/>
      <c r="M294" s="227" t="s">
        <v>1</v>
      </c>
      <c r="N294" s="228" t="s">
        <v>41</v>
      </c>
      <c r="O294" s="91"/>
      <c r="P294" s="229">
        <f>O294*H294</f>
        <v>0</v>
      </c>
      <c r="Q294" s="229">
        <v>0.15679630750000001</v>
      </c>
      <c r="R294" s="229">
        <f>Q294*H294</f>
        <v>3.4495187650000001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152</v>
      </c>
      <c r="AT294" s="231" t="s">
        <v>148</v>
      </c>
      <c r="AU294" s="231" t="s">
        <v>86</v>
      </c>
      <c r="AY294" s="17" t="s">
        <v>146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84</v>
      </c>
      <c r="BK294" s="232">
        <f>ROUND(I294*H294,2)</f>
        <v>0</v>
      </c>
      <c r="BL294" s="17" t="s">
        <v>152</v>
      </c>
      <c r="BM294" s="231" t="s">
        <v>907</v>
      </c>
    </row>
    <row r="295" s="14" customFormat="1">
      <c r="A295" s="14"/>
      <c r="B295" s="244"/>
      <c r="C295" s="245"/>
      <c r="D295" s="235" t="s">
        <v>154</v>
      </c>
      <c r="E295" s="246" t="s">
        <v>1</v>
      </c>
      <c r="F295" s="247" t="s">
        <v>908</v>
      </c>
      <c r="G295" s="245"/>
      <c r="H295" s="248">
        <v>22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154</v>
      </c>
      <c r="AU295" s="254" t="s">
        <v>86</v>
      </c>
      <c r="AV295" s="14" t="s">
        <v>86</v>
      </c>
      <c r="AW295" s="14" t="s">
        <v>33</v>
      </c>
      <c r="AX295" s="14" t="s">
        <v>76</v>
      </c>
      <c r="AY295" s="254" t="s">
        <v>146</v>
      </c>
    </row>
    <row r="296" s="15" customFormat="1">
      <c r="A296" s="15"/>
      <c r="B296" s="255"/>
      <c r="C296" s="256"/>
      <c r="D296" s="235" t="s">
        <v>154</v>
      </c>
      <c r="E296" s="257" t="s">
        <v>1</v>
      </c>
      <c r="F296" s="258" t="s">
        <v>157</v>
      </c>
      <c r="G296" s="256"/>
      <c r="H296" s="259">
        <v>22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5" t="s">
        <v>154</v>
      </c>
      <c r="AU296" s="265" t="s">
        <v>86</v>
      </c>
      <c r="AV296" s="15" t="s">
        <v>152</v>
      </c>
      <c r="AW296" s="15" t="s">
        <v>33</v>
      </c>
      <c r="AX296" s="15" t="s">
        <v>84</v>
      </c>
      <c r="AY296" s="265" t="s">
        <v>146</v>
      </c>
    </row>
    <row r="297" s="2" customFormat="1" ht="24.15" customHeight="1">
      <c r="A297" s="38"/>
      <c r="B297" s="39"/>
      <c r="C297" s="219" t="s">
        <v>404</v>
      </c>
      <c r="D297" s="219" t="s">
        <v>148</v>
      </c>
      <c r="E297" s="220" t="s">
        <v>909</v>
      </c>
      <c r="F297" s="221" t="s">
        <v>910</v>
      </c>
      <c r="G297" s="222" t="s">
        <v>176</v>
      </c>
      <c r="H297" s="223">
        <v>4.3710000000000004</v>
      </c>
      <c r="I297" s="224"/>
      <c r="J297" s="225">
        <f>ROUND(I297*H297,2)</f>
        <v>0</v>
      </c>
      <c r="K297" s="226"/>
      <c r="L297" s="44"/>
      <c r="M297" s="227" t="s">
        <v>1</v>
      </c>
      <c r="N297" s="228" t="s">
        <v>41</v>
      </c>
      <c r="O297" s="91"/>
      <c r="P297" s="229">
        <f>O297*H297</f>
        <v>0</v>
      </c>
      <c r="Q297" s="229">
        <v>2.21</v>
      </c>
      <c r="R297" s="229">
        <f>Q297*H297</f>
        <v>9.65991</v>
      </c>
      <c r="S297" s="229">
        <v>0</v>
      </c>
      <c r="T297" s="23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152</v>
      </c>
      <c r="AT297" s="231" t="s">
        <v>148</v>
      </c>
      <c r="AU297" s="231" t="s">
        <v>86</v>
      </c>
      <c r="AY297" s="17" t="s">
        <v>146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84</v>
      </c>
      <c r="BK297" s="232">
        <f>ROUND(I297*H297,2)</f>
        <v>0</v>
      </c>
      <c r="BL297" s="17" t="s">
        <v>152</v>
      </c>
      <c r="BM297" s="231" t="s">
        <v>911</v>
      </c>
    </row>
    <row r="298" s="13" customFormat="1">
      <c r="A298" s="13"/>
      <c r="B298" s="233"/>
      <c r="C298" s="234"/>
      <c r="D298" s="235" t="s">
        <v>154</v>
      </c>
      <c r="E298" s="236" t="s">
        <v>1</v>
      </c>
      <c r="F298" s="237" t="s">
        <v>912</v>
      </c>
      <c r="G298" s="234"/>
      <c r="H298" s="236" t="s">
        <v>1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154</v>
      </c>
      <c r="AU298" s="243" t="s">
        <v>86</v>
      </c>
      <c r="AV298" s="13" t="s">
        <v>84</v>
      </c>
      <c r="AW298" s="13" t="s">
        <v>33</v>
      </c>
      <c r="AX298" s="13" t="s">
        <v>76</v>
      </c>
      <c r="AY298" s="243" t="s">
        <v>146</v>
      </c>
    </row>
    <row r="299" s="14" customFormat="1">
      <c r="A299" s="14"/>
      <c r="B299" s="244"/>
      <c r="C299" s="245"/>
      <c r="D299" s="235" t="s">
        <v>154</v>
      </c>
      <c r="E299" s="246" t="s">
        <v>1</v>
      </c>
      <c r="F299" s="247" t="s">
        <v>913</v>
      </c>
      <c r="G299" s="245"/>
      <c r="H299" s="248">
        <v>4.3710000000000004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154</v>
      </c>
      <c r="AU299" s="254" t="s">
        <v>86</v>
      </c>
      <c r="AV299" s="14" t="s">
        <v>86</v>
      </c>
      <c r="AW299" s="14" t="s">
        <v>33</v>
      </c>
      <c r="AX299" s="14" t="s">
        <v>76</v>
      </c>
      <c r="AY299" s="254" t="s">
        <v>146</v>
      </c>
    </row>
    <row r="300" s="15" customFormat="1">
      <c r="A300" s="15"/>
      <c r="B300" s="255"/>
      <c r="C300" s="256"/>
      <c r="D300" s="235" t="s">
        <v>154</v>
      </c>
      <c r="E300" s="257" t="s">
        <v>1</v>
      </c>
      <c r="F300" s="258" t="s">
        <v>157</v>
      </c>
      <c r="G300" s="256"/>
      <c r="H300" s="259">
        <v>4.3710000000000004</v>
      </c>
      <c r="I300" s="260"/>
      <c r="J300" s="256"/>
      <c r="K300" s="256"/>
      <c r="L300" s="261"/>
      <c r="M300" s="262"/>
      <c r="N300" s="263"/>
      <c r="O300" s="263"/>
      <c r="P300" s="263"/>
      <c r="Q300" s="263"/>
      <c r="R300" s="263"/>
      <c r="S300" s="263"/>
      <c r="T300" s="264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5" t="s">
        <v>154</v>
      </c>
      <c r="AU300" s="265" t="s">
        <v>86</v>
      </c>
      <c r="AV300" s="15" t="s">
        <v>152</v>
      </c>
      <c r="AW300" s="15" t="s">
        <v>33</v>
      </c>
      <c r="AX300" s="15" t="s">
        <v>84</v>
      </c>
      <c r="AY300" s="265" t="s">
        <v>146</v>
      </c>
    </row>
    <row r="301" s="2" customFormat="1" ht="33" customHeight="1">
      <c r="A301" s="38"/>
      <c r="B301" s="39"/>
      <c r="C301" s="219" t="s">
        <v>411</v>
      </c>
      <c r="D301" s="219" t="s">
        <v>148</v>
      </c>
      <c r="E301" s="220" t="s">
        <v>914</v>
      </c>
      <c r="F301" s="221" t="s">
        <v>915</v>
      </c>
      <c r="G301" s="222" t="s">
        <v>151</v>
      </c>
      <c r="H301" s="223">
        <v>15.6</v>
      </c>
      <c r="I301" s="224"/>
      <c r="J301" s="225">
        <f>ROUND(I301*H301,2)</f>
        <v>0</v>
      </c>
      <c r="K301" s="226"/>
      <c r="L301" s="44"/>
      <c r="M301" s="227" t="s">
        <v>1</v>
      </c>
      <c r="N301" s="228" t="s">
        <v>41</v>
      </c>
      <c r="O301" s="91"/>
      <c r="P301" s="229">
        <f>O301*H301</f>
        <v>0</v>
      </c>
      <c r="Q301" s="229">
        <v>1.031199</v>
      </c>
      <c r="R301" s="229">
        <f>Q301*H301</f>
        <v>16.086704399999999</v>
      </c>
      <c r="S301" s="229">
        <v>0</v>
      </c>
      <c r="T301" s="230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1" t="s">
        <v>152</v>
      </c>
      <c r="AT301" s="231" t="s">
        <v>148</v>
      </c>
      <c r="AU301" s="231" t="s">
        <v>86</v>
      </c>
      <c r="AY301" s="17" t="s">
        <v>146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7" t="s">
        <v>84</v>
      </c>
      <c r="BK301" s="232">
        <f>ROUND(I301*H301,2)</f>
        <v>0</v>
      </c>
      <c r="BL301" s="17" t="s">
        <v>152</v>
      </c>
      <c r="BM301" s="231" t="s">
        <v>916</v>
      </c>
    </row>
    <row r="302" s="13" customFormat="1">
      <c r="A302" s="13"/>
      <c r="B302" s="233"/>
      <c r="C302" s="234"/>
      <c r="D302" s="235" t="s">
        <v>154</v>
      </c>
      <c r="E302" s="236" t="s">
        <v>1</v>
      </c>
      <c r="F302" s="237" t="s">
        <v>759</v>
      </c>
      <c r="G302" s="234"/>
      <c r="H302" s="236" t="s">
        <v>1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154</v>
      </c>
      <c r="AU302" s="243" t="s">
        <v>86</v>
      </c>
      <c r="AV302" s="13" t="s">
        <v>84</v>
      </c>
      <c r="AW302" s="13" t="s">
        <v>33</v>
      </c>
      <c r="AX302" s="13" t="s">
        <v>76</v>
      </c>
      <c r="AY302" s="243" t="s">
        <v>146</v>
      </c>
    </row>
    <row r="303" s="14" customFormat="1">
      <c r="A303" s="14"/>
      <c r="B303" s="244"/>
      <c r="C303" s="245"/>
      <c r="D303" s="235" t="s">
        <v>154</v>
      </c>
      <c r="E303" s="246" t="s">
        <v>1</v>
      </c>
      <c r="F303" s="247" t="s">
        <v>760</v>
      </c>
      <c r="G303" s="245"/>
      <c r="H303" s="248">
        <v>15.6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154</v>
      </c>
      <c r="AU303" s="254" t="s">
        <v>86</v>
      </c>
      <c r="AV303" s="14" t="s">
        <v>86</v>
      </c>
      <c r="AW303" s="14" t="s">
        <v>33</v>
      </c>
      <c r="AX303" s="14" t="s">
        <v>76</v>
      </c>
      <c r="AY303" s="254" t="s">
        <v>146</v>
      </c>
    </row>
    <row r="304" s="15" customFormat="1">
      <c r="A304" s="15"/>
      <c r="B304" s="255"/>
      <c r="C304" s="256"/>
      <c r="D304" s="235" t="s">
        <v>154</v>
      </c>
      <c r="E304" s="257" t="s">
        <v>1</v>
      </c>
      <c r="F304" s="258" t="s">
        <v>157</v>
      </c>
      <c r="G304" s="256"/>
      <c r="H304" s="259">
        <v>15.6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5" t="s">
        <v>154</v>
      </c>
      <c r="AU304" s="265" t="s">
        <v>86</v>
      </c>
      <c r="AV304" s="15" t="s">
        <v>152</v>
      </c>
      <c r="AW304" s="15" t="s">
        <v>33</v>
      </c>
      <c r="AX304" s="15" t="s">
        <v>84</v>
      </c>
      <c r="AY304" s="265" t="s">
        <v>146</v>
      </c>
    </row>
    <row r="305" s="12" customFormat="1" ht="22.8" customHeight="1">
      <c r="A305" s="12"/>
      <c r="B305" s="203"/>
      <c r="C305" s="204"/>
      <c r="D305" s="205" t="s">
        <v>75</v>
      </c>
      <c r="E305" s="217" t="s">
        <v>173</v>
      </c>
      <c r="F305" s="217" t="s">
        <v>617</v>
      </c>
      <c r="G305" s="204"/>
      <c r="H305" s="204"/>
      <c r="I305" s="207"/>
      <c r="J305" s="218">
        <f>BK305</f>
        <v>0</v>
      </c>
      <c r="K305" s="204"/>
      <c r="L305" s="209"/>
      <c r="M305" s="210"/>
      <c r="N305" s="211"/>
      <c r="O305" s="211"/>
      <c r="P305" s="212">
        <f>SUM(P306:P312)</f>
        <v>0</v>
      </c>
      <c r="Q305" s="211"/>
      <c r="R305" s="212">
        <f>SUM(R306:R312)</f>
        <v>0.0040809999999999996</v>
      </c>
      <c r="S305" s="211"/>
      <c r="T305" s="213">
        <f>SUM(T306:T312)</f>
        <v>2.1797300000000002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4" t="s">
        <v>84</v>
      </c>
      <c r="AT305" s="215" t="s">
        <v>75</v>
      </c>
      <c r="AU305" s="215" t="s">
        <v>84</v>
      </c>
      <c r="AY305" s="214" t="s">
        <v>146</v>
      </c>
      <c r="BK305" s="216">
        <f>SUM(BK306:BK312)</f>
        <v>0</v>
      </c>
    </row>
    <row r="306" s="2" customFormat="1" ht="24.15" customHeight="1">
      <c r="A306" s="38"/>
      <c r="B306" s="39"/>
      <c r="C306" s="219" t="s">
        <v>417</v>
      </c>
      <c r="D306" s="219" t="s">
        <v>148</v>
      </c>
      <c r="E306" s="220" t="s">
        <v>366</v>
      </c>
      <c r="F306" s="221" t="s">
        <v>917</v>
      </c>
      <c r="G306" s="222" t="s">
        <v>265</v>
      </c>
      <c r="H306" s="223">
        <v>5</v>
      </c>
      <c r="I306" s="224"/>
      <c r="J306" s="225">
        <f>ROUND(I306*H306,2)</f>
        <v>0</v>
      </c>
      <c r="K306" s="226"/>
      <c r="L306" s="44"/>
      <c r="M306" s="227" t="s">
        <v>1</v>
      </c>
      <c r="N306" s="228" t="s">
        <v>41</v>
      </c>
      <c r="O306" s="91"/>
      <c r="P306" s="229">
        <f>O306*H306</f>
        <v>0</v>
      </c>
      <c r="Q306" s="229">
        <v>0.00058299999999999997</v>
      </c>
      <c r="R306" s="229">
        <f>Q306*H306</f>
        <v>0.0029150000000000001</v>
      </c>
      <c r="S306" s="229">
        <v>0.16600000000000001</v>
      </c>
      <c r="T306" s="230">
        <f>S306*H306</f>
        <v>0.83000000000000007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152</v>
      </c>
      <c r="AT306" s="231" t="s">
        <v>148</v>
      </c>
      <c r="AU306" s="231" t="s">
        <v>86</v>
      </c>
      <c r="AY306" s="17" t="s">
        <v>146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84</v>
      </c>
      <c r="BK306" s="232">
        <f>ROUND(I306*H306,2)</f>
        <v>0</v>
      </c>
      <c r="BL306" s="17" t="s">
        <v>152</v>
      </c>
      <c r="BM306" s="231" t="s">
        <v>918</v>
      </c>
    </row>
    <row r="307" s="14" customFormat="1">
      <c r="A307" s="14"/>
      <c r="B307" s="244"/>
      <c r="C307" s="245"/>
      <c r="D307" s="235" t="s">
        <v>154</v>
      </c>
      <c r="E307" s="246" t="s">
        <v>1</v>
      </c>
      <c r="F307" s="247" t="s">
        <v>173</v>
      </c>
      <c r="G307" s="245"/>
      <c r="H307" s="248">
        <v>5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154</v>
      </c>
      <c r="AU307" s="254" t="s">
        <v>86</v>
      </c>
      <c r="AV307" s="14" t="s">
        <v>86</v>
      </c>
      <c r="AW307" s="14" t="s">
        <v>33</v>
      </c>
      <c r="AX307" s="14" t="s">
        <v>76</v>
      </c>
      <c r="AY307" s="254" t="s">
        <v>146</v>
      </c>
    </row>
    <row r="308" s="15" customFormat="1">
      <c r="A308" s="15"/>
      <c r="B308" s="255"/>
      <c r="C308" s="256"/>
      <c r="D308" s="235" t="s">
        <v>154</v>
      </c>
      <c r="E308" s="257" t="s">
        <v>1</v>
      </c>
      <c r="F308" s="258" t="s">
        <v>157</v>
      </c>
      <c r="G308" s="256"/>
      <c r="H308" s="259">
        <v>5</v>
      </c>
      <c r="I308" s="260"/>
      <c r="J308" s="256"/>
      <c r="K308" s="256"/>
      <c r="L308" s="261"/>
      <c r="M308" s="262"/>
      <c r="N308" s="263"/>
      <c r="O308" s="263"/>
      <c r="P308" s="263"/>
      <c r="Q308" s="263"/>
      <c r="R308" s="263"/>
      <c r="S308" s="263"/>
      <c r="T308" s="264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5" t="s">
        <v>154</v>
      </c>
      <c r="AU308" s="265" t="s">
        <v>86</v>
      </c>
      <c r="AV308" s="15" t="s">
        <v>152</v>
      </c>
      <c r="AW308" s="15" t="s">
        <v>33</v>
      </c>
      <c r="AX308" s="15" t="s">
        <v>84</v>
      </c>
      <c r="AY308" s="265" t="s">
        <v>146</v>
      </c>
    </row>
    <row r="309" s="2" customFormat="1" ht="24.15" customHeight="1">
      <c r="A309" s="38"/>
      <c r="B309" s="39"/>
      <c r="C309" s="219" t="s">
        <v>421</v>
      </c>
      <c r="D309" s="219" t="s">
        <v>148</v>
      </c>
      <c r="E309" s="220" t="s">
        <v>386</v>
      </c>
      <c r="F309" s="221" t="s">
        <v>919</v>
      </c>
      <c r="G309" s="222" t="s">
        <v>265</v>
      </c>
      <c r="H309" s="223">
        <v>2</v>
      </c>
      <c r="I309" s="224"/>
      <c r="J309" s="225">
        <f>ROUND(I309*H309,2)</f>
        <v>0</v>
      </c>
      <c r="K309" s="226"/>
      <c r="L309" s="44"/>
      <c r="M309" s="227" t="s">
        <v>1</v>
      </c>
      <c r="N309" s="228" t="s">
        <v>41</v>
      </c>
      <c r="O309" s="91"/>
      <c r="P309" s="229">
        <f>O309*H309</f>
        <v>0</v>
      </c>
      <c r="Q309" s="229">
        <v>0.00058299999999999997</v>
      </c>
      <c r="R309" s="229">
        <f>Q309*H309</f>
        <v>0.0011659999999999999</v>
      </c>
      <c r="S309" s="229">
        <v>0.16600000000000001</v>
      </c>
      <c r="T309" s="230">
        <f>S309*H309</f>
        <v>0.33200000000000002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1" t="s">
        <v>152</v>
      </c>
      <c r="AT309" s="231" t="s">
        <v>148</v>
      </c>
      <c r="AU309" s="231" t="s">
        <v>86</v>
      </c>
      <c r="AY309" s="17" t="s">
        <v>146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7" t="s">
        <v>84</v>
      </c>
      <c r="BK309" s="232">
        <f>ROUND(I309*H309,2)</f>
        <v>0</v>
      </c>
      <c r="BL309" s="17" t="s">
        <v>152</v>
      </c>
      <c r="BM309" s="231" t="s">
        <v>920</v>
      </c>
    </row>
    <row r="310" s="2" customFormat="1" ht="24.15" customHeight="1">
      <c r="A310" s="38"/>
      <c r="B310" s="39"/>
      <c r="C310" s="219" t="s">
        <v>427</v>
      </c>
      <c r="D310" s="219" t="s">
        <v>148</v>
      </c>
      <c r="E310" s="220" t="s">
        <v>651</v>
      </c>
      <c r="F310" s="221" t="s">
        <v>652</v>
      </c>
      <c r="G310" s="222" t="s">
        <v>164</v>
      </c>
      <c r="H310" s="223">
        <v>7</v>
      </c>
      <c r="I310" s="224"/>
      <c r="J310" s="225">
        <f>ROUND(I310*H310,2)</f>
        <v>0</v>
      </c>
      <c r="K310" s="226"/>
      <c r="L310" s="44"/>
      <c r="M310" s="227" t="s">
        <v>1</v>
      </c>
      <c r="N310" s="228" t="s">
        <v>41</v>
      </c>
      <c r="O310" s="91"/>
      <c r="P310" s="229">
        <f>O310*H310</f>
        <v>0</v>
      </c>
      <c r="Q310" s="229">
        <v>0</v>
      </c>
      <c r="R310" s="229">
        <f>Q310*H310</f>
        <v>0</v>
      </c>
      <c r="S310" s="229">
        <v>0.14538999999999999</v>
      </c>
      <c r="T310" s="230">
        <f>S310*H310</f>
        <v>1.01773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1" t="s">
        <v>152</v>
      </c>
      <c r="AT310" s="231" t="s">
        <v>148</v>
      </c>
      <c r="AU310" s="231" t="s">
        <v>86</v>
      </c>
      <c r="AY310" s="17" t="s">
        <v>146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7" t="s">
        <v>84</v>
      </c>
      <c r="BK310" s="232">
        <f>ROUND(I310*H310,2)</f>
        <v>0</v>
      </c>
      <c r="BL310" s="17" t="s">
        <v>152</v>
      </c>
      <c r="BM310" s="231" t="s">
        <v>921</v>
      </c>
    </row>
    <row r="311" s="14" customFormat="1">
      <c r="A311" s="14"/>
      <c r="B311" s="244"/>
      <c r="C311" s="245"/>
      <c r="D311" s="235" t="s">
        <v>154</v>
      </c>
      <c r="E311" s="246" t="s">
        <v>1</v>
      </c>
      <c r="F311" s="247" t="s">
        <v>922</v>
      </c>
      <c r="G311" s="245"/>
      <c r="H311" s="248">
        <v>7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154</v>
      </c>
      <c r="AU311" s="254" t="s">
        <v>86</v>
      </c>
      <c r="AV311" s="14" t="s">
        <v>86</v>
      </c>
      <c r="AW311" s="14" t="s">
        <v>33</v>
      </c>
      <c r="AX311" s="14" t="s">
        <v>76</v>
      </c>
      <c r="AY311" s="254" t="s">
        <v>146</v>
      </c>
    </row>
    <row r="312" s="15" customFormat="1">
      <c r="A312" s="15"/>
      <c r="B312" s="255"/>
      <c r="C312" s="256"/>
      <c r="D312" s="235" t="s">
        <v>154</v>
      </c>
      <c r="E312" s="257" t="s">
        <v>1</v>
      </c>
      <c r="F312" s="258" t="s">
        <v>157</v>
      </c>
      <c r="G312" s="256"/>
      <c r="H312" s="259">
        <v>7</v>
      </c>
      <c r="I312" s="260"/>
      <c r="J312" s="256"/>
      <c r="K312" s="256"/>
      <c r="L312" s="261"/>
      <c r="M312" s="262"/>
      <c r="N312" s="263"/>
      <c r="O312" s="263"/>
      <c r="P312" s="263"/>
      <c r="Q312" s="263"/>
      <c r="R312" s="263"/>
      <c r="S312" s="263"/>
      <c r="T312" s="264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5" t="s">
        <v>154</v>
      </c>
      <c r="AU312" s="265" t="s">
        <v>86</v>
      </c>
      <c r="AV312" s="15" t="s">
        <v>152</v>
      </c>
      <c r="AW312" s="15" t="s">
        <v>33</v>
      </c>
      <c r="AX312" s="15" t="s">
        <v>84</v>
      </c>
      <c r="AY312" s="265" t="s">
        <v>146</v>
      </c>
    </row>
    <row r="313" s="12" customFormat="1" ht="22.8" customHeight="1">
      <c r="A313" s="12"/>
      <c r="B313" s="203"/>
      <c r="C313" s="204"/>
      <c r="D313" s="205" t="s">
        <v>75</v>
      </c>
      <c r="E313" s="217" t="s">
        <v>185</v>
      </c>
      <c r="F313" s="217" t="s">
        <v>389</v>
      </c>
      <c r="G313" s="204"/>
      <c r="H313" s="204"/>
      <c r="I313" s="207"/>
      <c r="J313" s="218">
        <f>BK313</f>
        <v>0</v>
      </c>
      <c r="K313" s="204"/>
      <c r="L313" s="209"/>
      <c r="M313" s="210"/>
      <c r="N313" s="211"/>
      <c r="O313" s="211"/>
      <c r="P313" s="212">
        <f>SUM(P314:P315)</f>
        <v>0</v>
      </c>
      <c r="Q313" s="211"/>
      <c r="R313" s="212">
        <f>SUM(R314:R315)</f>
        <v>1.5292666844</v>
      </c>
      <c r="S313" s="211"/>
      <c r="T313" s="213">
        <f>SUM(T314:T315)</f>
        <v>1.6749000000000001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4" t="s">
        <v>84</v>
      </c>
      <c r="AT313" s="215" t="s">
        <v>75</v>
      </c>
      <c r="AU313" s="215" t="s">
        <v>84</v>
      </c>
      <c r="AY313" s="214" t="s">
        <v>146</v>
      </c>
      <c r="BK313" s="216">
        <f>SUM(BK314:BK315)</f>
        <v>0</v>
      </c>
    </row>
    <row r="314" s="2" customFormat="1" ht="33" customHeight="1">
      <c r="A314" s="38"/>
      <c r="B314" s="39"/>
      <c r="C314" s="219" t="s">
        <v>433</v>
      </c>
      <c r="D314" s="219" t="s">
        <v>148</v>
      </c>
      <c r="E314" s="220" t="s">
        <v>391</v>
      </c>
      <c r="F314" s="221" t="s">
        <v>923</v>
      </c>
      <c r="G314" s="222" t="s">
        <v>151</v>
      </c>
      <c r="H314" s="223">
        <v>22.332000000000001</v>
      </c>
      <c r="I314" s="224"/>
      <c r="J314" s="225">
        <f>ROUND(I314*H314,2)</f>
        <v>0</v>
      </c>
      <c r="K314" s="226"/>
      <c r="L314" s="44"/>
      <c r="M314" s="227" t="s">
        <v>1</v>
      </c>
      <c r="N314" s="228" t="s">
        <v>41</v>
      </c>
      <c r="O314" s="91"/>
      <c r="P314" s="229">
        <f>O314*H314</f>
        <v>0</v>
      </c>
      <c r="Q314" s="229">
        <v>0.066961699999999999</v>
      </c>
      <c r="R314" s="229">
        <f>Q314*H314</f>
        <v>1.4953886844</v>
      </c>
      <c r="S314" s="229">
        <v>0.074999999999999997</v>
      </c>
      <c r="T314" s="230">
        <f>S314*H314</f>
        <v>1.6749000000000001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1" t="s">
        <v>152</v>
      </c>
      <c r="AT314" s="231" t="s">
        <v>148</v>
      </c>
      <c r="AU314" s="231" t="s">
        <v>86</v>
      </c>
      <c r="AY314" s="17" t="s">
        <v>146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7" t="s">
        <v>84</v>
      </c>
      <c r="BK314" s="232">
        <f>ROUND(I314*H314,2)</f>
        <v>0</v>
      </c>
      <c r="BL314" s="17" t="s">
        <v>152</v>
      </c>
      <c r="BM314" s="231" t="s">
        <v>924</v>
      </c>
    </row>
    <row r="315" s="2" customFormat="1" ht="16.5" customHeight="1">
      <c r="A315" s="38"/>
      <c r="B315" s="39"/>
      <c r="C315" s="270" t="s">
        <v>439</v>
      </c>
      <c r="D315" s="270" t="s">
        <v>225</v>
      </c>
      <c r="E315" s="271" t="s">
        <v>405</v>
      </c>
      <c r="F315" s="272" t="s">
        <v>406</v>
      </c>
      <c r="G315" s="273" t="s">
        <v>407</v>
      </c>
      <c r="H315" s="274">
        <v>33.878</v>
      </c>
      <c r="I315" s="275"/>
      <c r="J315" s="276">
        <f>ROUND(I315*H315,2)</f>
        <v>0</v>
      </c>
      <c r="K315" s="277"/>
      <c r="L315" s="278"/>
      <c r="M315" s="279" t="s">
        <v>1</v>
      </c>
      <c r="N315" s="280" t="s">
        <v>41</v>
      </c>
      <c r="O315" s="91"/>
      <c r="P315" s="229">
        <f>O315*H315</f>
        <v>0</v>
      </c>
      <c r="Q315" s="229">
        <v>0.001</v>
      </c>
      <c r="R315" s="229">
        <f>Q315*H315</f>
        <v>0.033877999999999998</v>
      </c>
      <c r="S315" s="229">
        <v>0</v>
      </c>
      <c r="T315" s="23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1" t="s">
        <v>201</v>
      </c>
      <c r="AT315" s="231" t="s">
        <v>225</v>
      </c>
      <c r="AU315" s="231" t="s">
        <v>86</v>
      </c>
      <c r="AY315" s="17" t="s">
        <v>146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7" t="s">
        <v>84</v>
      </c>
      <c r="BK315" s="232">
        <f>ROUND(I315*H315,2)</f>
        <v>0</v>
      </c>
      <c r="BL315" s="17" t="s">
        <v>152</v>
      </c>
      <c r="BM315" s="231" t="s">
        <v>925</v>
      </c>
    </row>
    <row r="316" s="12" customFormat="1" ht="22.8" customHeight="1">
      <c r="A316" s="12"/>
      <c r="B316" s="203"/>
      <c r="C316" s="204"/>
      <c r="D316" s="205" t="s">
        <v>75</v>
      </c>
      <c r="E316" s="217" t="s">
        <v>207</v>
      </c>
      <c r="F316" s="217" t="s">
        <v>410</v>
      </c>
      <c r="G316" s="204"/>
      <c r="H316" s="204"/>
      <c r="I316" s="207"/>
      <c r="J316" s="218">
        <f>BK316</f>
        <v>0</v>
      </c>
      <c r="K316" s="204"/>
      <c r="L316" s="209"/>
      <c r="M316" s="210"/>
      <c r="N316" s="211"/>
      <c r="O316" s="211"/>
      <c r="P316" s="212">
        <f>SUM(P317:P419)</f>
        <v>0</v>
      </c>
      <c r="Q316" s="211"/>
      <c r="R316" s="212">
        <f>SUM(R317:R419)</f>
        <v>8.8043832603440002</v>
      </c>
      <c r="S316" s="211"/>
      <c r="T316" s="213">
        <f>SUM(T317:T419)</f>
        <v>43.938760000000002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4" t="s">
        <v>84</v>
      </c>
      <c r="AT316" s="215" t="s">
        <v>75</v>
      </c>
      <c r="AU316" s="215" t="s">
        <v>84</v>
      </c>
      <c r="AY316" s="214" t="s">
        <v>146</v>
      </c>
      <c r="BK316" s="216">
        <f>SUM(BK317:BK419)</f>
        <v>0</v>
      </c>
    </row>
    <row r="317" s="2" customFormat="1" ht="24.15" customHeight="1">
      <c r="A317" s="38"/>
      <c r="B317" s="39"/>
      <c r="C317" s="219" t="s">
        <v>445</v>
      </c>
      <c r="D317" s="219" t="s">
        <v>148</v>
      </c>
      <c r="E317" s="220" t="s">
        <v>926</v>
      </c>
      <c r="F317" s="221" t="s">
        <v>927</v>
      </c>
      <c r="G317" s="222" t="s">
        <v>164</v>
      </c>
      <c r="H317" s="223">
        <v>2.3999999999999999</v>
      </c>
      <c r="I317" s="224"/>
      <c r="J317" s="225">
        <f>ROUND(I317*H317,2)</f>
        <v>0</v>
      </c>
      <c r="K317" s="226"/>
      <c r="L317" s="44"/>
      <c r="M317" s="227" t="s">
        <v>1</v>
      </c>
      <c r="N317" s="228" t="s">
        <v>41</v>
      </c>
      <c r="O317" s="91"/>
      <c r="P317" s="229">
        <f>O317*H317</f>
        <v>0</v>
      </c>
      <c r="Q317" s="229">
        <v>0.00019320000000000001</v>
      </c>
      <c r="R317" s="229">
        <f>Q317*H317</f>
        <v>0.00046368000000000001</v>
      </c>
      <c r="S317" s="229">
        <v>0</v>
      </c>
      <c r="T317" s="23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1" t="s">
        <v>152</v>
      </c>
      <c r="AT317" s="231" t="s">
        <v>148</v>
      </c>
      <c r="AU317" s="231" t="s">
        <v>86</v>
      </c>
      <c r="AY317" s="17" t="s">
        <v>146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7" t="s">
        <v>84</v>
      </c>
      <c r="BK317" s="232">
        <f>ROUND(I317*H317,2)</f>
        <v>0</v>
      </c>
      <c r="BL317" s="17" t="s">
        <v>152</v>
      </c>
      <c r="BM317" s="231" t="s">
        <v>928</v>
      </c>
    </row>
    <row r="318" s="13" customFormat="1">
      <c r="A318" s="13"/>
      <c r="B318" s="233"/>
      <c r="C318" s="234"/>
      <c r="D318" s="235" t="s">
        <v>154</v>
      </c>
      <c r="E318" s="236" t="s">
        <v>1</v>
      </c>
      <c r="F318" s="237" t="s">
        <v>929</v>
      </c>
      <c r="G318" s="234"/>
      <c r="H318" s="236" t="s">
        <v>1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154</v>
      </c>
      <c r="AU318" s="243" t="s">
        <v>86</v>
      </c>
      <c r="AV318" s="13" t="s">
        <v>84</v>
      </c>
      <c r="AW318" s="13" t="s">
        <v>33</v>
      </c>
      <c r="AX318" s="13" t="s">
        <v>76</v>
      </c>
      <c r="AY318" s="243" t="s">
        <v>146</v>
      </c>
    </row>
    <row r="319" s="14" customFormat="1">
      <c r="A319" s="14"/>
      <c r="B319" s="244"/>
      <c r="C319" s="245"/>
      <c r="D319" s="235" t="s">
        <v>154</v>
      </c>
      <c r="E319" s="246" t="s">
        <v>1</v>
      </c>
      <c r="F319" s="247" t="s">
        <v>930</v>
      </c>
      <c r="G319" s="245"/>
      <c r="H319" s="248">
        <v>2.3999999999999999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154</v>
      </c>
      <c r="AU319" s="254" t="s">
        <v>86</v>
      </c>
      <c r="AV319" s="14" t="s">
        <v>86</v>
      </c>
      <c r="AW319" s="14" t="s">
        <v>33</v>
      </c>
      <c r="AX319" s="14" t="s">
        <v>76</v>
      </c>
      <c r="AY319" s="254" t="s">
        <v>146</v>
      </c>
    </row>
    <row r="320" s="15" customFormat="1">
      <c r="A320" s="15"/>
      <c r="B320" s="255"/>
      <c r="C320" s="256"/>
      <c r="D320" s="235" t="s">
        <v>154</v>
      </c>
      <c r="E320" s="257" t="s">
        <v>1</v>
      </c>
      <c r="F320" s="258" t="s">
        <v>157</v>
      </c>
      <c r="G320" s="256"/>
      <c r="H320" s="259">
        <v>2.3999999999999999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5" t="s">
        <v>154</v>
      </c>
      <c r="AU320" s="265" t="s">
        <v>86</v>
      </c>
      <c r="AV320" s="15" t="s">
        <v>152</v>
      </c>
      <c r="AW320" s="15" t="s">
        <v>33</v>
      </c>
      <c r="AX320" s="15" t="s">
        <v>84</v>
      </c>
      <c r="AY320" s="265" t="s">
        <v>146</v>
      </c>
    </row>
    <row r="321" s="2" customFormat="1" ht="16.5" customHeight="1">
      <c r="A321" s="38"/>
      <c r="B321" s="39"/>
      <c r="C321" s="219" t="s">
        <v>451</v>
      </c>
      <c r="D321" s="219" t="s">
        <v>148</v>
      </c>
      <c r="E321" s="220" t="s">
        <v>412</v>
      </c>
      <c r="F321" s="221" t="s">
        <v>931</v>
      </c>
      <c r="G321" s="222" t="s">
        <v>164</v>
      </c>
      <c r="H321" s="223">
        <v>20.59</v>
      </c>
      <c r="I321" s="224"/>
      <c r="J321" s="225">
        <f>ROUND(I321*H321,2)</f>
        <v>0</v>
      </c>
      <c r="K321" s="226"/>
      <c r="L321" s="44"/>
      <c r="M321" s="227" t="s">
        <v>1</v>
      </c>
      <c r="N321" s="228" t="s">
        <v>41</v>
      </c>
      <c r="O321" s="91"/>
      <c r="P321" s="229">
        <f>O321*H321</f>
        <v>0</v>
      </c>
      <c r="Q321" s="229">
        <v>0.00117</v>
      </c>
      <c r="R321" s="229">
        <f>Q321*H321</f>
        <v>0.024090300000000002</v>
      </c>
      <c r="S321" s="229">
        <v>0</v>
      </c>
      <c r="T321" s="23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1" t="s">
        <v>152</v>
      </c>
      <c r="AT321" s="231" t="s">
        <v>148</v>
      </c>
      <c r="AU321" s="231" t="s">
        <v>86</v>
      </c>
      <c r="AY321" s="17" t="s">
        <v>146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7" t="s">
        <v>84</v>
      </c>
      <c r="BK321" s="232">
        <f>ROUND(I321*H321,2)</f>
        <v>0</v>
      </c>
      <c r="BL321" s="17" t="s">
        <v>152</v>
      </c>
      <c r="BM321" s="231" t="s">
        <v>932</v>
      </c>
    </row>
    <row r="322" s="13" customFormat="1">
      <c r="A322" s="13"/>
      <c r="B322" s="233"/>
      <c r="C322" s="234"/>
      <c r="D322" s="235" t="s">
        <v>154</v>
      </c>
      <c r="E322" s="236" t="s">
        <v>1</v>
      </c>
      <c r="F322" s="237" t="s">
        <v>750</v>
      </c>
      <c r="G322" s="234"/>
      <c r="H322" s="236" t="s">
        <v>1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154</v>
      </c>
      <c r="AU322" s="243" t="s">
        <v>86</v>
      </c>
      <c r="AV322" s="13" t="s">
        <v>84</v>
      </c>
      <c r="AW322" s="13" t="s">
        <v>33</v>
      </c>
      <c r="AX322" s="13" t="s">
        <v>76</v>
      </c>
      <c r="AY322" s="243" t="s">
        <v>146</v>
      </c>
    </row>
    <row r="323" s="14" customFormat="1">
      <c r="A323" s="14"/>
      <c r="B323" s="244"/>
      <c r="C323" s="245"/>
      <c r="D323" s="235" t="s">
        <v>154</v>
      </c>
      <c r="E323" s="246" t="s">
        <v>1</v>
      </c>
      <c r="F323" s="247" t="s">
        <v>933</v>
      </c>
      <c r="G323" s="245"/>
      <c r="H323" s="248">
        <v>10.295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154</v>
      </c>
      <c r="AU323" s="254" t="s">
        <v>86</v>
      </c>
      <c r="AV323" s="14" t="s">
        <v>86</v>
      </c>
      <c r="AW323" s="14" t="s">
        <v>33</v>
      </c>
      <c r="AX323" s="14" t="s">
        <v>76</v>
      </c>
      <c r="AY323" s="254" t="s">
        <v>146</v>
      </c>
    </row>
    <row r="324" s="13" customFormat="1">
      <c r="A324" s="13"/>
      <c r="B324" s="233"/>
      <c r="C324" s="234"/>
      <c r="D324" s="235" t="s">
        <v>154</v>
      </c>
      <c r="E324" s="236" t="s">
        <v>1</v>
      </c>
      <c r="F324" s="237" t="s">
        <v>748</v>
      </c>
      <c r="G324" s="234"/>
      <c r="H324" s="236" t="s">
        <v>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154</v>
      </c>
      <c r="AU324" s="243" t="s">
        <v>86</v>
      </c>
      <c r="AV324" s="13" t="s">
        <v>84</v>
      </c>
      <c r="AW324" s="13" t="s">
        <v>33</v>
      </c>
      <c r="AX324" s="13" t="s">
        <v>76</v>
      </c>
      <c r="AY324" s="243" t="s">
        <v>146</v>
      </c>
    </row>
    <row r="325" s="14" customFormat="1">
      <c r="A325" s="14"/>
      <c r="B325" s="244"/>
      <c r="C325" s="245"/>
      <c r="D325" s="235" t="s">
        <v>154</v>
      </c>
      <c r="E325" s="246" t="s">
        <v>1</v>
      </c>
      <c r="F325" s="247" t="s">
        <v>933</v>
      </c>
      <c r="G325" s="245"/>
      <c r="H325" s="248">
        <v>10.295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154</v>
      </c>
      <c r="AU325" s="254" t="s">
        <v>86</v>
      </c>
      <c r="AV325" s="14" t="s">
        <v>86</v>
      </c>
      <c r="AW325" s="14" t="s">
        <v>33</v>
      </c>
      <c r="AX325" s="14" t="s">
        <v>76</v>
      </c>
      <c r="AY325" s="254" t="s">
        <v>146</v>
      </c>
    </row>
    <row r="326" s="15" customFormat="1">
      <c r="A326" s="15"/>
      <c r="B326" s="255"/>
      <c r="C326" s="256"/>
      <c r="D326" s="235" t="s">
        <v>154</v>
      </c>
      <c r="E326" s="257" t="s">
        <v>1</v>
      </c>
      <c r="F326" s="258" t="s">
        <v>157</v>
      </c>
      <c r="G326" s="256"/>
      <c r="H326" s="259">
        <v>20.59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5" t="s">
        <v>154</v>
      </c>
      <c r="AU326" s="265" t="s">
        <v>86</v>
      </c>
      <c r="AV326" s="15" t="s">
        <v>152</v>
      </c>
      <c r="AW326" s="15" t="s">
        <v>33</v>
      </c>
      <c r="AX326" s="15" t="s">
        <v>84</v>
      </c>
      <c r="AY326" s="265" t="s">
        <v>146</v>
      </c>
    </row>
    <row r="327" s="2" customFormat="1" ht="16.5" customHeight="1">
      <c r="A327" s="38"/>
      <c r="B327" s="39"/>
      <c r="C327" s="219" t="s">
        <v>456</v>
      </c>
      <c r="D327" s="219" t="s">
        <v>148</v>
      </c>
      <c r="E327" s="220" t="s">
        <v>418</v>
      </c>
      <c r="F327" s="221" t="s">
        <v>934</v>
      </c>
      <c r="G327" s="222" t="s">
        <v>164</v>
      </c>
      <c r="H327" s="223">
        <v>20.59</v>
      </c>
      <c r="I327" s="224"/>
      <c r="J327" s="225">
        <f>ROUND(I327*H327,2)</f>
        <v>0</v>
      </c>
      <c r="K327" s="226"/>
      <c r="L327" s="44"/>
      <c r="M327" s="227" t="s">
        <v>1</v>
      </c>
      <c r="N327" s="228" t="s">
        <v>41</v>
      </c>
      <c r="O327" s="91"/>
      <c r="P327" s="229">
        <f>O327*H327</f>
        <v>0</v>
      </c>
      <c r="Q327" s="229">
        <v>0.00058049999999999996</v>
      </c>
      <c r="R327" s="229">
        <f>Q327*H327</f>
        <v>0.011952494999999999</v>
      </c>
      <c r="S327" s="229">
        <v>0</v>
      </c>
      <c r="T327" s="23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1" t="s">
        <v>152</v>
      </c>
      <c r="AT327" s="231" t="s">
        <v>148</v>
      </c>
      <c r="AU327" s="231" t="s">
        <v>86</v>
      </c>
      <c r="AY327" s="17" t="s">
        <v>146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7" t="s">
        <v>84</v>
      </c>
      <c r="BK327" s="232">
        <f>ROUND(I327*H327,2)</f>
        <v>0</v>
      </c>
      <c r="BL327" s="17" t="s">
        <v>152</v>
      </c>
      <c r="BM327" s="231" t="s">
        <v>935</v>
      </c>
    </row>
    <row r="328" s="13" customFormat="1">
      <c r="A328" s="13"/>
      <c r="B328" s="233"/>
      <c r="C328" s="234"/>
      <c r="D328" s="235" t="s">
        <v>154</v>
      </c>
      <c r="E328" s="236" t="s">
        <v>1</v>
      </c>
      <c r="F328" s="237" t="s">
        <v>750</v>
      </c>
      <c r="G328" s="234"/>
      <c r="H328" s="236" t="s">
        <v>1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154</v>
      </c>
      <c r="AU328" s="243" t="s">
        <v>86</v>
      </c>
      <c r="AV328" s="13" t="s">
        <v>84</v>
      </c>
      <c r="AW328" s="13" t="s">
        <v>33</v>
      </c>
      <c r="AX328" s="13" t="s">
        <v>76</v>
      </c>
      <c r="AY328" s="243" t="s">
        <v>146</v>
      </c>
    </row>
    <row r="329" s="14" customFormat="1">
      <c r="A329" s="14"/>
      <c r="B329" s="244"/>
      <c r="C329" s="245"/>
      <c r="D329" s="235" t="s">
        <v>154</v>
      </c>
      <c r="E329" s="246" t="s">
        <v>1</v>
      </c>
      <c r="F329" s="247" t="s">
        <v>933</v>
      </c>
      <c r="G329" s="245"/>
      <c r="H329" s="248">
        <v>10.295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154</v>
      </c>
      <c r="AU329" s="254" t="s">
        <v>86</v>
      </c>
      <c r="AV329" s="14" t="s">
        <v>86</v>
      </c>
      <c r="AW329" s="14" t="s">
        <v>33</v>
      </c>
      <c r="AX329" s="14" t="s">
        <v>76</v>
      </c>
      <c r="AY329" s="254" t="s">
        <v>146</v>
      </c>
    </row>
    <row r="330" s="13" customFormat="1">
      <c r="A330" s="13"/>
      <c r="B330" s="233"/>
      <c r="C330" s="234"/>
      <c r="D330" s="235" t="s">
        <v>154</v>
      </c>
      <c r="E330" s="236" t="s">
        <v>1</v>
      </c>
      <c r="F330" s="237" t="s">
        <v>748</v>
      </c>
      <c r="G330" s="234"/>
      <c r="H330" s="236" t="s">
        <v>1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154</v>
      </c>
      <c r="AU330" s="243" t="s">
        <v>86</v>
      </c>
      <c r="AV330" s="13" t="s">
        <v>84</v>
      </c>
      <c r="AW330" s="13" t="s">
        <v>33</v>
      </c>
      <c r="AX330" s="13" t="s">
        <v>76</v>
      </c>
      <c r="AY330" s="243" t="s">
        <v>146</v>
      </c>
    </row>
    <row r="331" s="14" customFormat="1">
      <c r="A331" s="14"/>
      <c r="B331" s="244"/>
      <c r="C331" s="245"/>
      <c r="D331" s="235" t="s">
        <v>154</v>
      </c>
      <c r="E331" s="246" t="s">
        <v>1</v>
      </c>
      <c r="F331" s="247" t="s">
        <v>933</v>
      </c>
      <c r="G331" s="245"/>
      <c r="H331" s="248">
        <v>10.295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154</v>
      </c>
      <c r="AU331" s="254" t="s">
        <v>86</v>
      </c>
      <c r="AV331" s="14" t="s">
        <v>86</v>
      </c>
      <c r="AW331" s="14" t="s">
        <v>33</v>
      </c>
      <c r="AX331" s="14" t="s">
        <v>76</v>
      </c>
      <c r="AY331" s="254" t="s">
        <v>146</v>
      </c>
    </row>
    <row r="332" s="15" customFormat="1">
      <c r="A332" s="15"/>
      <c r="B332" s="255"/>
      <c r="C332" s="256"/>
      <c r="D332" s="235" t="s">
        <v>154</v>
      </c>
      <c r="E332" s="257" t="s">
        <v>1</v>
      </c>
      <c r="F332" s="258" t="s">
        <v>157</v>
      </c>
      <c r="G332" s="256"/>
      <c r="H332" s="259">
        <v>20.59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5" t="s">
        <v>154</v>
      </c>
      <c r="AU332" s="265" t="s">
        <v>86</v>
      </c>
      <c r="AV332" s="15" t="s">
        <v>152</v>
      </c>
      <c r="AW332" s="15" t="s">
        <v>33</v>
      </c>
      <c r="AX332" s="15" t="s">
        <v>84</v>
      </c>
      <c r="AY332" s="265" t="s">
        <v>146</v>
      </c>
    </row>
    <row r="333" s="2" customFormat="1" ht="24.15" customHeight="1">
      <c r="A333" s="38"/>
      <c r="B333" s="39"/>
      <c r="C333" s="270" t="s">
        <v>462</v>
      </c>
      <c r="D333" s="270" t="s">
        <v>225</v>
      </c>
      <c r="E333" s="271" t="s">
        <v>428</v>
      </c>
      <c r="F333" s="272" t="s">
        <v>429</v>
      </c>
      <c r="G333" s="273" t="s">
        <v>188</v>
      </c>
      <c r="H333" s="274">
        <v>0.28399999999999997</v>
      </c>
      <c r="I333" s="275"/>
      <c r="J333" s="276">
        <f>ROUND(I333*H333,2)</f>
        <v>0</v>
      </c>
      <c r="K333" s="277"/>
      <c r="L333" s="278"/>
      <c r="M333" s="279" t="s">
        <v>1</v>
      </c>
      <c r="N333" s="280" t="s">
        <v>41</v>
      </c>
      <c r="O333" s="91"/>
      <c r="P333" s="229">
        <f>O333*H333</f>
        <v>0</v>
      </c>
      <c r="Q333" s="229">
        <v>1</v>
      </c>
      <c r="R333" s="229">
        <f>Q333*H333</f>
        <v>0.28399999999999997</v>
      </c>
      <c r="S333" s="229">
        <v>0</v>
      </c>
      <c r="T333" s="230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1" t="s">
        <v>201</v>
      </c>
      <c r="AT333" s="231" t="s">
        <v>225</v>
      </c>
      <c r="AU333" s="231" t="s">
        <v>86</v>
      </c>
      <c r="AY333" s="17" t="s">
        <v>146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7" t="s">
        <v>84</v>
      </c>
      <c r="BK333" s="232">
        <f>ROUND(I333*H333,2)</f>
        <v>0</v>
      </c>
      <c r="BL333" s="17" t="s">
        <v>152</v>
      </c>
      <c r="BM333" s="231" t="s">
        <v>936</v>
      </c>
    </row>
    <row r="334" s="2" customFormat="1">
      <c r="A334" s="38"/>
      <c r="B334" s="39"/>
      <c r="C334" s="40"/>
      <c r="D334" s="235" t="s">
        <v>198</v>
      </c>
      <c r="E334" s="40"/>
      <c r="F334" s="266" t="s">
        <v>937</v>
      </c>
      <c r="G334" s="40"/>
      <c r="H334" s="40"/>
      <c r="I334" s="267"/>
      <c r="J334" s="40"/>
      <c r="K334" s="40"/>
      <c r="L334" s="44"/>
      <c r="M334" s="268"/>
      <c r="N334" s="269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198</v>
      </c>
      <c r="AU334" s="17" t="s">
        <v>86</v>
      </c>
    </row>
    <row r="335" s="2" customFormat="1" ht="24.15" customHeight="1">
      <c r="A335" s="38"/>
      <c r="B335" s="39"/>
      <c r="C335" s="270" t="s">
        <v>467</v>
      </c>
      <c r="D335" s="270" t="s">
        <v>225</v>
      </c>
      <c r="E335" s="271" t="s">
        <v>422</v>
      </c>
      <c r="F335" s="272" t="s">
        <v>423</v>
      </c>
      <c r="G335" s="273" t="s">
        <v>188</v>
      </c>
      <c r="H335" s="274">
        <v>0.158</v>
      </c>
      <c r="I335" s="275"/>
      <c r="J335" s="276">
        <f>ROUND(I335*H335,2)</f>
        <v>0</v>
      </c>
      <c r="K335" s="277"/>
      <c r="L335" s="278"/>
      <c r="M335" s="279" t="s">
        <v>1</v>
      </c>
      <c r="N335" s="280" t="s">
        <v>41</v>
      </c>
      <c r="O335" s="91"/>
      <c r="P335" s="229">
        <f>O335*H335</f>
        <v>0</v>
      </c>
      <c r="Q335" s="229">
        <v>1</v>
      </c>
      <c r="R335" s="229">
        <f>Q335*H335</f>
        <v>0.158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201</v>
      </c>
      <c r="AT335" s="231" t="s">
        <v>225</v>
      </c>
      <c r="AU335" s="231" t="s">
        <v>86</v>
      </c>
      <c r="AY335" s="17" t="s">
        <v>146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84</v>
      </c>
      <c r="BK335" s="232">
        <f>ROUND(I335*H335,2)</f>
        <v>0</v>
      </c>
      <c r="BL335" s="17" t="s">
        <v>152</v>
      </c>
      <c r="BM335" s="231" t="s">
        <v>938</v>
      </c>
    </row>
    <row r="336" s="2" customFormat="1">
      <c r="A336" s="38"/>
      <c r="B336" s="39"/>
      <c r="C336" s="40"/>
      <c r="D336" s="235" t="s">
        <v>198</v>
      </c>
      <c r="E336" s="40"/>
      <c r="F336" s="266" t="s">
        <v>939</v>
      </c>
      <c r="G336" s="40"/>
      <c r="H336" s="40"/>
      <c r="I336" s="267"/>
      <c r="J336" s="40"/>
      <c r="K336" s="40"/>
      <c r="L336" s="44"/>
      <c r="M336" s="268"/>
      <c r="N336" s="269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198</v>
      </c>
      <c r="AU336" s="17" t="s">
        <v>86</v>
      </c>
    </row>
    <row r="337" s="2" customFormat="1" ht="21.75" customHeight="1">
      <c r="A337" s="38"/>
      <c r="B337" s="39"/>
      <c r="C337" s="270" t="s">
        <v>471</v>
      </c>
      <c r="D337" s="270" t="s">
        <v>225</v>
      </c>
      <c r="E337" s="271" t="s">
        <v>434</v>
      </c>
      <c r="F337" s="272" t="s">
        <v>435</v>
      </c>
      <c r="G337" s="273" t="s">
        <v>188</v>
      </c>
      <c r="H337" s="274">
        <v>0.14599999999999999</v>
      </c>
      <c r="I337" s="275"/>
      <c r="J337" s="276">
        <f>ROUND(I337*H337,2)</f>
        <v>0</v>
      </c>
      <c r="K337" s="277"/>
      <c r="L337" s="278"/>
      <c r="M337" s="279" t="s">
        <v>1</v>
      </c>
      <c r="N337" s="280" t="s">
        <v>41</v>
      </c>
      <c r="O337" s="91"/>
      <c r="P337" s="229">
        <f>O337*H337</f>
        <v>0</v>
      </c>
      <c r="Q337" s="229">
        <v>1</v>
      </c>
      <c r="R337" s="229">
        <f>Q337*H337</f>
        <v>0.14599999999999999</v>
      </c>
      <c r="S337" s="229">
        <v>0</v>
      </c>
      <c r="T337" s="23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1" t="s">
        <v>201</v>
      </c>
      <c r="AT337" s="231" t="s">
        <v>225</v>
      </c>
      <c r="AU337" s="231" t="s">
        <v>86</v>
      </c>
      <c r="AY337" s="17" t="s">
        <v>146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7" t="s">
        <v>84</v>
      </c>
      <c r="BK337" s="232">
        <f>ROUND(I337*H337,2)</f>
        <v>0</v>
      </c>
      <c r="BL337" s="17" t="s">
        <v>152</v>
      </c>
      <c r="BM337" s="231" t="s">
        <v>940</v>
      </c>
    </row>
    <row r="338" s="2" customFormat="1">
      <c r="A338" s="38"/>
      <c r="B338" s="39"/>
      <c r="C338" s="40"/>
      <c r="D338" s="235" t="s">
        <v>198</v>
      </c>
      <c r="E338" s="40"/>
      <c r="F338" s="266" t="s">
        <v>941</v>
      </c>
      <c r="G338" s="40"/>
      <c r="H338" s="40"/>
      <c r="I338" s="267"/>
      <c r="J338" s="40"/>
      <c r="K338" s="40"/>
      <c r="L338" s="44"/>
      <c r="M338" s="268"/>
      <c r="N338" s="269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198</v>
      </c>
      <c r="AU338" s="17" t="s">
        <v>86</v>
      </c>
    </row>
    <row r="339" s="2" customFormat="1" ht="24.15" customHeight="1">
      <c r="A339" s="38"/>
      <c r="B339" s="39"/>
      <c r="C339" s="219" t="s">
        <v>477</v>
      </c>
      <c r="D339" s="219" t="s">
        <v>148</v>
      </c>
      <c r="E339" s="220" t="s">
        <v>942</v>
      </c>
      <c r="F339" s="221" t="s">
        <v>943</v>
      </c>
      <c r="G339" s="222" t="s">
        <v>151</v>
      </c>
      <c r="H339" s="223">
        <v>1.74</v>
      </c>
      <c r="I339" s="224"/>
      <c r="J339" s="225">
        <f>ROUND(I339*H339,2)</f>
        <v>0</v>
      </c>
      <c r="K339" s="226"/>
      <c r="L339" s="44"/>
      <c r="M339" s="227" t="s">
        <v>1</v>
      </c>
      <c r="N339" s="228" t="s">
        <v>41</v>
      </c>
      <c r="O339" s="91"/>
      <c r="P339" s="229">
        <f>O339*H339</f>
        <v>0</v>
      </c>
      <c r="Q339" s="229">
        <v>0.00063000000000000003</v>
      </c>
      <c r="R339" s="229">
        <f>Q339*H339</f>
        <v>0.0010962000000000001</v>
      </c>
      <c r="S339" s="229">
        <v>0</v>
      </c>
      <c r="T339" s="230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1" t="s">
        <v>152</v>
      </c>
      <c r="AT339" s="231" t="s">
        <v>148</v>
      </c>
      <c r="AU339" s="231" t="s">
        <v>86</v>
      </c>
      <c r="AY339" s="17" t="s">
        <v>146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7" t="s">
        <v>84</v>
      </c>
      <c r="BK339" s="232">
        <f>ROUND(I339*H339,2)</f>
        <v>0</v>
      </c>
      <c r="BL339" s="17" t="s">
        <v>152</v>
      </c>
      <c r="BM339" s="231" t="s">
        <v>944</v>
      </c>
    </row>
    <row r="340" s="13" customFormat="1">
      <c r="A340" s="13"/>
      <c r="B340" s="233"/>
      <c r="C340" s="234"/>
      <c r="D340" s="235" t="s">
        <v>154</v>
      </c>
      <c r="E340" s="236" t="s">
        <v>1</v>
      </c>
      <c r="F340" s="237" t="s">
        <v>929</v>
      </c>
      <c r="G340" s="234"/>
      <c r="H340" s="236" t="s">
        <v>1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154</v>
      </c>
      <c r="AU340" s="243" t="s">
        <v>86</v>
      </c>
      <c r="AV340" s="13" t="s">
        <v>84</v>
      </c>
      <c r="AW340" s="13" t="s">
        <v>33</v>
      </c>
      <c r="AX340" s="13" t="s">
        <v>76</v>
      </c>
      <c r="AY340" s="243" t="s">
        <v>146</v>
      </c>
    </row>
    <row r="341" s="14" customFormat="1">
      <c r="A341" s="14"/>
      <c r="B341" s="244"/>
      <c r="C341" s="245"/>
      <c r="D341" s="235" t="s">
        <v>154</v>
      </c>
      <c r="E341" s="246" t="s">
        <v>1</v>
      </c>
      <c r="F341" s="247" t="s">
        <v>945</v>
      </c>
      <c r="G341" s="245"/>
      <c r="H341" s="248">
        <v>1.74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154</v>
      </c>
      <c r="AU341" s="254" t="s">
        <v>86</v>
      </c>
      <c r="AV341" s="14" t="s">
        <v>86</v>
      </c>
      <c r="AW341" s="14" t="s">
        <v>33</v>
      </c>
      <c r="AX341" s="14" t="s">
        <v>76</v>
      </c>
      <c r="AY341" s="254" t="s">
        <v>146</v>
      </c>
    </row>
    <row r="342" s="15" customFormat="1">
      <c r="A342" s="15"/>
      <c r="B342" s="255"/>
      <c r="C342" s="256"/>
      <c r="D342" s="235" t="s">
        <v>154</v>
      </c>
      <c r="E342" s="257" t="s">
        <v>1</v>
      </c>
      <c r="F342" s="258" t="s">
        <v>157</v>
      </c>
      <c r="G342" s="256"/>
      <c r="H342" s="259">
        <v>1.74</v>
      </c>
      <c r="I342" s="260"/>
      <c r="J342" s="256"/>
      <c r="K342" s="256"/>
      <c r="L342" s="261"/>
      <c r="M342" s="262"/>
      <c r="N342" s="263"/>
      <c r="O342" s="263"/>
      <c r="P342" s="263"/>
      <c r="Q342" s="263"/>
      <c r="R342" s="263"/>
      <c r="S342" s="263"/>
      <c r="T342" s="264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5" t="s">
        <v>154</v>
      </c>
      <c r="AU342" s="265" t="s">
        <v>86</v>
      </c>
      <c r="AV342" s="15" t="s">
        <v>152</v>
      </c>
      <c r="AW342" s="15" t="s">
        <v>33</v>
      </c>
      <c r="AX342" s="15" t="s">
        <v>84</v>
      </c>
      <c r="AY342" s="265" t="s">
        <v>146</v>
      </c>
    </row>
    <row r="343" s="2" customFormat="1" ht="24.15" customHeight="1">
      <c r="A343" s="38"/>
      <c r="B343" s="39"/>
      <c r="C343" s="219" t="s">
        <v>482</v>
      </c>
      <c r="D343" s="219" t="s">
        <v>148</v>
      </c>
      <c r="E343" s="220" t="s">
        <v>946</v>
      </c>
      <c r="F343" s="221" t="s">
        <v>947</v>
      </c>
      <c r="G343" s="222" t="s">
        <v>265</v>
      </c>
      <c r="H343" s="223">
        <v>2</v>
      </c>
      <c r="I343" s="224"/>
      <c r="J343" s="225">
        <f>ROUND(I343*H343,2)</f>
        <v>0</v>
      </c>
      <c r="K343" s="226"/>
      <c r="L343" s="44"/>
      <c r="M343" s="227" t="s">
        <v>1</v>
      </c>
      <c r="N343" s="228" t="s">
        <v>41</v>
      </c>
      <c r="O343" s="91"/>
      <c r="P343" s="229">
        <f>O343*H343</f>
        <v>0</v>
      </c>
      <c r="Q343" s="229">
        <v>0.0064850000000000003</v>
      </c>
      <c r="R343" s="229">
        <f>Q343*H343</f>
        <v>0.012970000000000001</v>
      </c>
      <c r="S343" s="229">
        <v>0</v>
      </c>
      <c r="T343" s="230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1" t="s">
        <v>152</v>
      </c>
      <c r="AT343" s="231" t="s">
        <v>148</v>
      </c>
      <c r="AU343" s="231" t="s">
        <v>86</v>
      </c>
      <c r="AY343" s="17" t="s">
        <v>146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7" t="s">
        <v>84</v>
      </c>
      <c r="BK343" s="232">
        <f>ROUND(I343*H343,2)</f>
        <v>0</v>
      </c>
      <c r="BL343" s="17" t="s">
        <v>152</v>
      </c>
      <c r="BM343" s="231" t="s">
        <v>948</v>
      </c>
    </row>
    <row r="344" s="13" customFormat="1">
      <c r="A344" s="13"/>
      <c r="B344" s="233"/>
      <c r="C344" s="234"/>
      <c r="D344" s="235" t="s">
        <v>154</v>
      </c>
      <c r="E344" s="236" t="s">
        <v>1</v>
      </c>
      <c r="F344" s="237" t="s">
        <v>949</v>
      </c>
      <c r="G344" s="234"/>
      <c r="H344" s="236" t="s">
        <v>1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154</v>
      </c>
      <c r="AU344" s="243" t="s">
        <v>86</v>
      </c>
      <c r="AV344" s="13" t="s">
        <v>84</v>
      </c>
      <c r="AW344" s="13" t="s">
        <v>33</v>
      </c>
      <c r="AX344" s="13" t="s">
        <v>76</v>
      </c>
      <c r="AY344" s="243" t="s">
        <v>146</v>
      </c>
    </row>
    <row r="345" s="14" customFormat="1">
      <c r="A345" s="14"/>
      <c r="B345" s="244"/>
      <c r="C345" s="245"/>
      <c r="D345" s="235" t="s">
        <v>154</v>
      </c>
      <c r="E345" s="246" t="s">
        <v>1</v>
      </c>
      <c r="F345" s="247" t="s">
        <v>86</v>
      </c>
      <c r="G345" s="245"/>
      <c r="H345" s="248">
        <v>2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154</v>
      </c>
      <c r="AU345" s="254" t="s">
        <v>86</v>
      </c>
      <c r="AV345" s="14" t="s">
        <v>86</v>
      </c>
      <c r="AW345" s="14" t="s">
        <v>33</v>
      </c>
      <c r="AX345" s="14" t="s">
        <v>76</v>
      </c>
      <c r="AY345" s="254" t="s">
        <v>146</v>
      </c>
    </row>
    <row r="346" s="15" customFormat="1">
      <c r="A346" s="15"/>
      <c r="B346" s="255"/>
      <c r="C346" s="256"/>
      <c r="D346" s="235" t="s">
        <v>154</v>
      </c>
      <c r="E346" s="257" t="s">
        <v>1</v>
      </c>
      <c r="F346" s="258" t="s">
        <v>157</v>
      </c>
      <c r="G346" s="256"/>
      <c r="H346" s="259">
        <v>2</v>
      </c>
      <c r="I346" s="260"/>
      <c r="J346" s="256"/>
      <c r="K346" s="256"/>
      <c r="L346" s="261"/>
      <c r="M346" s="262"/>
      <c r="N346" s="263"/>
      <c r="O346" s="263"/>
      <c r="P346" s="263"/>
      <c r="Q346" s="263"/>
      <c r="R346" s="263"/>
      <c r="S346" s="263"/>
      <c r="T346" s="264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5" t="s">
        <v>154</v>
      </c>
      <c r="AU346" s="265" t="s">
        <v>86</v>
      </c>
      <c r="AV346" s="15" t="s">
        <v>152</v>
      </c>
      <c r="AW346" s="15" t="s">
        <v>33</v>
      </c>
      <c r="AX346" s="15" t="s">
        <v>84</v>
      </c>
      <c r="AY346" s="265" t="s">
        <v>146</v>
      </c>
    </row>
    <row r="347" s="2" customFormat="1" ht="37.8" customHeight="1">
      <c r="A347" s="38"/>
      <c r="B347" s="39"/>
      <c r="C347" s="219" t="s">
        <v>487</v>
      </c>
      <c r="D347" s="219" t="s">
        <v>148</v>
      </c>
      <c r="E347" s="220" t="s">
        <v>950</v>
      </c>
      <c r="F347" s="221" t="s">
        <v>951</v>
      </c>
      <c r="G347" s="222" t="s">
        <v>151</v>
      </c>
      <c r="H347" s="223">
        <v>8.7599999999999998</v>
      </c>
      <c r="I347" s="224"/>
      <c r="J347" s="225">
        <f>ROUND(I347*H347,2)</f>
        <v>0</v>
      </c>
      <c r="K347" s="226"/>
      <c r="L347" s="44"/>
      <c r="M347" s="227" t="s">
        <v>1</v>
      </c>
      <c r="N347" s="228" t="s">
        <v>41</v>
      </c>
      <c r="O347" s="91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1" t="s">
        <v>152</v>
      </c>
      <c r="AT347" s="231" t="s">
        <v>148</v>
      </c>
      <c r="AU347" s="231" t="s">
        <v>86</v>
      </c>
      <c r="AY347" s="17" t="s">
        <v>146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7" t="s">
        <v>84</v>
      </c>
      <c r="BK347" s="232">
        <f>ROUND(I347*H347,2)</f>
        <v>0</v>
      </c>
      <c r="BL347" s="17" t="s">
        <v>152</v>
      </c>
      <c r="BM347" s="231" t="s">
        <v>952</v>
      </c>
    </row>
    <row r="348" s="13" customFormat="1">
      <c r="A348" s="13"/>
      <c r="B348" s="233"/>
      <c r="C348" s="234"/>
      <c r="D348" s="235" t="s">
        <v>154</v>
      </c>
      <c r="E348" s="236" t="s">
        <v>1</v>
      </c>
      <c r="F348" s="237" t="s">
        <v>953</v>
      </c>
      <c r="G348" s="234"/>
      <c r="H348" s="236" t="s">
        <v>1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154</v>
      </c>
      <c r="AU348" s="243" t="s">
        <v>86</v>
      </c>
      <c r="AV348" s="13" t="s">
        <v>84</v>
      </c>
      <c r="AW348" s="13" t="s">
        <v>33</v>
      </c>
      <c r="AX348" s="13" t="s">
        <v>76</v>
      </c>
      <c r="AY348" s="243" t="s">
        <v>146</v>
      </c>
    </row>
    <row r="349" s="14" customFormat="1">
      <c r="A349" s="14"/>
      <c r="B349" s="244"/>
      <c r="C349" s="245"/>
      <c r="D349" s="235" t="s">
        <v>154</v>
      </c>
      <c r="E349" s="246" t="s">
        <v>1</v>
      </c>
      <c r="F349" s="247" t="s">
        <v>954</v>
      </c>
      <c r="G349" s="245"/>
      <c r="H349" s="248">
        <v>8.7599999999999998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154</v>
      </c>
      <c r="AU349" s="254" t="s">
        <v>86</v>
      </c>
      <c r="AV349" s="14" t="s">
        <v>86</v>
      </c>
      <c r="AW349" s="14" t="s">
        <v>33</v>
      </c>
      <c r="AX349" s="14" t="s">
        <v>76</v>
      </c>
      <c r="AY349" s="254" t="s">
        <v>146</v>
      </c>
    </row>
    <row r="350" s="15" customFormat="1">
      <c r="A350" s="15"/>
      <c r="B350" s="255"/>
      <c r="C350" s="256"/>
      <c r="D350" s="235" t="s">
        <v>154</v>
      </c>
      <c r="E350" s="257" t="s">
        <v>1</v>
      </c>
      <c r="F350" s="258" t="s">
        <v>157</v>
      </c>
      <c r="G350" s="256"/>
      <c r="H350" s="259">
        <v>8.7599999999999998</v>
      </c>
      <c r="I350" s="260"/>
      <c r="J350" s="256"/>
      <c r="K350" s="256"/>
      <c r="L350" s="261"/>
      <c r="M350" s="262"/>
      <c r="N350" s="263"/>
      <c r="O350" s="263"/>
      <c r="P350" s="263"/>
      <c r="Q350" s="263"/>
      <c r="R350" s="263"/>
      <c r="S350" s="263"/>
      <c r="T350" s="264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5" t="s">
        <v>154</v>
      </c>
      <c r="AU350" s="265" t="s">
        <v>86</v>
      </c>
      <c r="AV350" s="15" t="s">
        <v>152</v>
      </c>
      <c r="AW350" s="15" t="s">
        <v>33</v>
      </c>
      <c r="AX350" s="15" t="s">
        <v>84</v>
      </c>
      <c r="AY350" s="265" t="s">
        <v>146</v>
      </c>
    </row>
    <row r="351" s="2" customFormat="1" ht="37.8" customHeight="1">
      <c r="A351" s="38"/>
      <c r="B351" s="39"/>
      <c r="C351" s="219" t="s">
        <v>491</v>
      </c>
      <c r="D351" s="219" t="s">
        <v>148</v>
      </c>
      <c r="E351" s="220" t="s">
        <v>955</v>
      </c>
      <c r="F351" s="221" t="s">
        <v>956</v>
      </c>
      <c r="G351" s="222" t="s">
        <v>151</v>
      </c>
      <c r="H351" s="223">
        <v>169.19999999999999</v>
      </c>
      <c r="I351" s="224"/>
      <c r="J351" s="225">
        <f>ROUND(I351*H351,2)</f>
        <v>0</v>
      </c>
      <c r="K351" s="226"/>
      <c r="L351" s="44"/>
      <c r="M351" s="227" t="s">
        <v>1</v>
      </c>
      <c r="N351" s="228" t="s">
        <v>41</v>
      </c>
      <c r="O351" s="91"/>
      <c r="P351" s="229">
        <f>O351*H351</f>
        <v>0</v>
      </c>
      <c r="Q351" s="229">
        <v>0</v>
      </c>
      <c r="R351" s="229">
        <f>Q351*H351</f>
        <v>0</v>
      </c>
      <c r="S351" s="229">
        <v>0</v>
      </c>
      <c r="T351" s="230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1" t="s">
        <v>152</v>
      </c>
      <c r="AT351" s="231" t="s">
        <v>148</v>
      </c>
      <c r="AU351" s="231" t="s">
        <v>86</v>
      </c>
      <c r="AY351" s="17" t="s">
        <v>146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7" t="s">
        <v>84</v>
      </c>
      <c r="BK351" s="232">
        <f>ROUND(I351*H351,2)</f>
        <v>0</v>
      </c>
      <c r="BL351" s="17" t="s">
        <v>152</v>
      </c>
      <c r="BM351" s="231" t="s">
        <v>957</v>
      </c>
    </row>
    <row r="352" s="14" customFormat="1">
      <c r="A352" s="14"/>
      <c r="B352" s="244"/>
      <c r="C352" s="245"/>
      <c r="D352" s="235" t="s">
        <v>154</v>
      </c>
      <c r="E352" s="246" t="s">
        <v>1</v>
      </c>
      <c r="F352" s="247" t="s">
        <v>958</v>
      </c>
      <c r="G352" s="245"/>
      <c r="H352" s="248">
        <v>169.19999999999999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154</v>
      </c>
      <c r="AU352" s="254" t="s">
        <v>86</v>
      </c>
      <c r="AV352" s="14" t="s">
        <v>86</v>
      </c>
      <c r="AW352" s="14" t="s">
        <v>33</v>
      </c>
      <c r="AX352" s="14" t="s">
        <v>76</v>
      </c>
      <c r="AY352" s="254" t="s">
        <v>146</v>
      </c>
    </row>
    <row r="353" s="15" customFormat="1">
      <c r="A353" s="15"/>
      <c r="B353" s="255"/>
      <c r="C353" s="256"/>
      <c r="D353" s="235" t="s">
        <v>154</v>
      </c>
      <c r="E353" s="257" t="s">
        <v>1</v>
      </c>
      <c r="F353" s="258" t="s">
        <v>157</v>
      </c>
      <c r="G353" s="256"/>
      <c r="H353" s="259">
        <v>169.19999999999999</v>
      </c>
      <c r="I353" s="260"/>
      <c r="J353" s="256"/>
      <c r="K353" s="256"/>
      <c r="L353" s="261"/>
      <c r="M353" s="262"/>
      <c r="N353" s="263"/>
      <c r="O353" s="263"/>
      <c r="P353" s="263"/>
      <c r="Q353" s="263"/>
      <c r="R353" s="263"/>
      <c r="S353" s="263"/>
      <c r="T353" s="264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5" t="s">
        <v>154</v>
      </c>
      <c r="AU353" s="265" t="s">
        <v>86</v>
      </c>
      <c r="AV353" s="15" t="s">
        <v>152</v>
      </c>
      <c r="AW353" s="15" t="s">
        <v>33</v>
      </c>
      <c r="AX353" s="15" t="s">
        <v>84</v>
      </c>
      <c r="AY353" s="265" t="s">
        <v>146</v>
      </c>
    </row>
    <row r="354" s="2" customFormat="1" ht="37.8" customHeight="1">
      <c r="A354" s="38"/>
      <c r="B354" s="39"/>
      <c r="C354" s="219" t="s">
        <v>495</v>
      </c>
      <c r="D354" s="219" t="s">
        <v>148</v>
      </c>
      <c r="E354" s="220" t="s">
        <v>959</v>
      </c>
      <c r="F354" s="221" t="s">
        <v>960</v>
      </c>
      <c r="G354" s="222" t="s">
        <v>151</v>
      </c>
      <c r="H354" s="223">
        <v>8.7599999999999998</v>
      </c>
      <c r="I354" s="224"/>
      <c r="J354" s="225">
        <f>ROUND(I354*H354,2)</f>
        <v>0</v>
      </c>
      <c r="K354" s="226"/>
      <c r="L354" s="44"/>
      <c r="M354" s="227" t="s">
        <v>1</v>
      </c>
      <c r="N354" s="228" t="s">
        <v>41</v>
      </c>
      <c r="O354" s="91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1" t="s">
        <v>152</v>
      </c>
      <c r="AT354" s="231" t="s">
        <v>148</v>
      </c>
      <c r="AU354" s="231" t="s">
        <v>86</v>
      </c>
      <c r="AY354" s="17" t="s">
        <v>146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7" t="s">
        <v>84</v>
      </c>
      <c r="BK354" s="232">
        <f>ROUND(I354*H354,2)</f>
        <v>0</v>
      </c>
      <c r="BL354" s="17" t="s">
        <v>152</v>
      </c>
      <c r="BM354" s="231" t="s">
        <v>961</v>
      </c>
    </row>
    <row r="355" s="14" customFormat="1">
      <c r="A355" s="14"/>
      <c r="B355" s="244"/>
      <c r="C355" s="245"/>
      <c r="D355" s="235" t="s">
        <v>154</v>
      </c>
      <c r="E355" s="246" t="s">
        <v>1</v>
      </c>
      <c r="F355" s="247" t="s">
        <v>962</v>
      </c>
      <c r="G355" s="245"/>
      <c r="H355" s="248">
        <v>8.7599999999999998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154</v>
      </c>
      <c r="AU355" s="254" t="s">
        <v>86</v>
      </c>
      <c r="AV355" s="14" t="s">
        <v>86</v>
      </c>
      <c r="AW355" s="14" t="s">
        <v>33</v>
      </c>
      <c r="AX355" s="14" t="s">
        <v>76</v>
      </c>
      <c r="AY355" s="254" t="s">
        <v>146</v>
      </c>
    </row>
    <row r="356" s="15" customFormat="1">
      <c r="A356" s="15"/>
      <c r="B356" s="255"/>
      <c r="C356" s="256"/>
      <c r="D356" s="235" t="s">
        <v>154</v>
      </c>
      <c r="E356" s="257" t="s">
        <v>1</v>
      </c>
      <c r="F356" s="258" t="s">
        <v>157</v>
      </c>
      <c r="G356" s="256"/>
      <c r="H356" s="259">
        <v>8.7599999999999998</v>
      </c>
      <c r="I356" s="260"/>
      <c r="J356" s="256"/>
      <c r="K356" s="256"/>
      <c r="L356" s="261"/>
      <c r="M356" s="262"/>
      <c r="N356" s="263"/>
      <c r="O356" s="263"/>
      <c r="P356" s="263"/>
      <c r="Q356" s="263"/>
      <c r="R356" s="263"/>
      <c r="S356" s="263"/>
      <c r="T356" s="26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5" t="s">
        <v>154</v>
      </c>
      <c r="AU356" s="265" t="s">
        <v>86</v>
      </c>
      <c r="AV356" s="15" t="s">
        <v>152</v>
      </c>
      <c r="AW356" s="15" t="s">
        <v>33</v>
      </c>
      <c r="AX356" s="15" t="s">
        <v>84</v>
      </c>
      <c r="AY356" s="265" t="s">
        <v>146</v>
      </c>
    </row>
    <row r="357" s="2" customFormat="1" ht="24.15" customHeight="1">
      <c r="A357" s="38"/>
      <c r="B357" s="39"/>
      <c r="C357" s="219" t="s">
        <v>501</v>
      </c>
      <c r="D357" s="219" t="s">
        <v>148</v>
      </c>
      <c r="E357" s="220" t="s">
        <v>440</v>
      </c>
      <c r="F357" s="221" t="s">
        <v>963</v>
      </c>
      <c r="G357" s="222" t="s">
        <v>265</v>
      </c>
      <c r="H357" s="223">
        <v>72</v>
      </c>
      <c r="I357" s="224"/>
      <c r="J357" s="225">
        <f>ROUND(I357*H357,2)</f>
        <v>0</v>
      </c>
      <c r="K357" s="226"/>
      <c r="L357" s="44"/>
      <c r="M357" s="227" t="s">
        <v>1</v>
      </c>
      <c r="N357" s="228" t="s">
        <v>41</v>
      </c>
      <c r="O357" s="91"/>
      <c r="P357" s="229">
        <f>O357*H357</f>
        <v>0</v>
      </c>
      <c r="Q357" s="229">
        <v>0</v>
      </c>
      <c r="R357" s="229">
        <f>Q357*H357</f>
        <v>0</v>
      </c>
      <c r="S357" s="229">
        <v>0</v>
      </c>
      <c r="T357" s="230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1" t="s">
        <v>152</v>
      </c>
      <c r="AT357" s="231" t="s">
        <v>148</v>
      </c>
      <c r="AU357" s="231" t="s">
        <v>86</v>
      </c>
      <c r="AY357" s="17" t="s">
        <v>146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7" t="s">
        <v>84</v>
      </c>
      <c r="BK357" s="232">
        <f>ROUND(I357*H357,2)</f>
        <v>0</v>
      </c>
      <c r="BL357" s="17" t="s">
        <v>152</v>
      </c>
      <c r="BM357" s="231" t="s">
        <v>964</v>
      </c>
    </row>
    <row r="358" s="14" customFormat="1">
      <c r="A358" s="14"/>
      <c r="B358" s="244"/>
      <c r="C358" s="245"/>
      <c r="D358" s="235" t="s">
        <v>154</v>
      </c>
      <c r="E358" s="246" t="s">
        <v>1</v>
      </c>
      <c r="F358" s="247" t="s">
        <v>965</v>
      </c>
      <c r="G358" s="245"/>
      <c r="H358" s="248">
        <v>72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154</v>
      </c>
      <c r="AU358" s="254" t="s">
        <v>86</v>
      </c>
      <c r="AV358" s="14" t="s">
        <v>86</v>
      </c>
      <c r="AW358" s="14" t="s">
        <v>33</v>
      </c>
      <c r="AX358" s="14" t="s">
        <v>76</v>
      </c>
      <c r="AY358" s="254" t="s">
        <v>146</v>
      </c>
    </row>
    <row r="359" s="15" customFormat="1">
      <c r="A359" s="15"/>
      <c r="B359" s="255"/>
      <c r="C359" s="256"/>
      <c r="D359" s="235" t="s">
        <v>154</v>
      </c>
      <c r="E359" s="257" t="s">
        <v>1</v>
      </c>
      <c r="F359" s="258" t="s">
        <v>157</v>
      </c>
      <c r="G359" s="256"/>
      <c r="H359" s="259">
        <v>72</v>
      </c>
      <c r="I359" s="260"/>
      <c r="J359" s="256"/>
      <c r="K359" s="256"/>
      <c r="L359" s="261"/>
      <c r="M359" s="262"/>
      <c r="N359" s="263"/>
      <c r="O359" s="263"/>
      <c r="P359" s="263"/>
      <c r="Q359" s="263"/>
      <c r="R359" s="263"/>
      <c r="S359" s="263"/>
      <c r="T359" s="264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5" t="s">
        <v>154</v>
      </c>
      <c r="AU359" s="265" t="s">
        <v>86</v>
      </c>
      <c r="AV359" s="15" t="s">
        <v>152</v>
      </c>
      <c r="AW359" s="15" t="s">
        <v>33</v>
      </c>
      <c r="AX359" s="15" t="s">
        <v>84</v>
      </c>
      <c r="AY359" s="265" t="s">
        <v>146</v>
      </c>
    </row>
    <row r="360" s="2" customFormat="1" ht="16.5" customHeight="1">
      <c r="A360" s="38"/>
      <c r="B360" s="39"/>
      <c r="C360" s="219" t="s">
        <v>505</v>
      </c>
      <c r="D360" s="219" t="s">
        <v>148</v>
      </c>
      <c r="E360" s="220" t="s">
        <v>966</v>
      </c>
      <c r="F360" s="221" t="s">
        <v>967</v>
      </c>
      <c r="G360" s="222" t="s">
        <v>176</v>
      </c>
      <c r="H360" s="223">
        <v>8.8350000000000009</v>
      </c>
      <c r="I360" s="224"/>
      <c r="J360" s="225">
        <f>ROUND(I360*H360,2)</f>
        <v>0</v>
      </c>
      <c r="K360" s="226"/>
      <c r="L360" s="44"/>
      <c r="M360" s="227" t="s">
        <v>1</v>
      </c>
      <c r="N360" s="228" t="s">
        <v>41</v>
      </c>
      <c r="O360" s="91"/>
      <c r="P360" s="229">
        <f>O360*H360</f>
        <v>0</v>
      </c>
      <c r="Q360" s="229">
        <v>0.12</v>
      </c>
      <c r="R360" s="229">
        <f>Q360*H360</f>
        <v>1.0602</v>
      </c>
      <c r="S360" s="229">
        <v>2.4900000000000002</v>
      </c>
      <c r="T360" s="230">
        <f>S360*H360</f>
        <v>21.999150000000004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1" t="s">
        <v>152</v>
      </c>
      <c r="AT360" s="231" t="s">
        <v>148</v>
      </c>
      <c r="AU360" s="231" t="s">
        <v>86</v>
      </c>
      <c r="AY360" s="17" t="s">
        <v>146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7" t="s">
        <v>84</v>
      </c>
      <c r="BK360" s="232">
        <f>ROUND(I360*H360,2)</f>
        <v>0</v>
      </c>
      <c r="BL360" s="17" t="s">
        <v>152</v>
      </c>
      <c r="BM360" s="231" t="s">
        <v>968</v>
      </c>
    </row>
    <row r="361" s="13" customFormat="1">
      <c r="A361" s="13"/>
      <c r="B361" s="233"/>
      <c r="C361" s="234"/>
      <c r="D361" s="235" t="s">
        <v>154</v>
      </c>
      <c r="E361" s="236" t="s">
        <v>1</v>
      </c>
      <c r="F361" s="237" t="s">
        <v>969</v>
      </c>
      <c r="G361" s="234"/>
      <c r="H361" s="236" t="s">
        <v>1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154</v>
      </c>
      <c r="AU361" s="243" t="s">
        <v>86</v>
      </c>
      <c r="AV361" s="13" t="s">
        <v>84</v>
      </c>
      <c r="AW361" s="13" t="s">
        <v>33</v>
      </c>
      <c r="AX361" s="13" t="s">
        <v>76</v>
      </c>
      <c r="AY361" s="243" t="s">
        <v>146</v>
      </c>
    </row>
    <row r="362" s="14" customFormat="1">
      <c r="A362" s="14"/>
      <c r="B362" s="244"/>
      <c r="C362" s="245"/>
      <c r="D362" s="235" t="s">
        <v>154</v>
      </c>
      <c r="E362" s="246" t="s">
        <v>1</v>
      </c>
      <c r="F362" s="247" t="s">
        <v>970</v>
      </c>
      <c r="G362" s="245"/>
      <c r="H362" s="248">
        <v>5.1150000000000002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154</v>
      </c>
      <c r="AU362" s="254" t="s">
        <v>86</v>
      </c>
      <c r="AV362" s="14" t="s">
        <v>86</v>
      </c>
      <c r="AW362" s="14" t="s">
        <v>33</v>
      </c>
      <c r="AX362" s="14" t="s">
        <v>76</v>
      </c>
      <c r="AY362" s="254" t="s">
        <v>146</v>
      </c>
    </row>
    <row r="363" s="14" customFormat="1">
      <c r="A363" s="14"/>
      <c r="B363" s="244"/>
      <c r="C363" s="245"/>
      <c r="D363" s="235" t="s">
        <v>154</v>
      </c>
      <c r="E363" s="246" t="s">
        <v>1</v>
      </c>
      <c r="F363" s="247" t="s">
        <v>971</v>
      </c>
      <c r="G363" s="245"/>
      <c r="H363" s="248">
        <v>3.7200000000000002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154</v>
      </c>
      <c r="AU363" s="254" t="s">
        <v>86</v>
      </c>
      <c r="AV363" s="14" t="s">
        <v>86</v>
      </c>
      <c r="AW363" s="14" t="s">
        <v>33</v>
      </c>
      <c r="AX363" s="14" t="s">
        <v>76</v>
      </c>
      <c r="AY363" s="254" t="s">
        <v>146</v>
      </c>
    </row>
    <row r="364" s="15" customFormat="1">
      <c r="A364" s="15"/>
      <c r="B364" s="255"/>
      <c r="C364" s="256"/>
      <c r="D364" s="235" t="s">
        <v>154</v>
      </c>
      <c r="E364" s="257" t="s">
        <v>1</v>
      </c>
      <c r="F364" s="258" t="s">
        <v>157</v>
      </c>
      <c r="G364" s="256"/>
      <c r="H364" s="259">
        <v>8.8350000000000009</v>
      </c>
      <c r="I364" s="260"/>
      <c r="J364" s="256"/>
      <c r="K364" s="256"/>
      <c r="L364" s="261"/>
      <c r="M364" s="262"/>
      <c r="N364" s="263"/>
      <c r="O364" s="263"/>
      <c r="P364" s="263"/>
      <c r="Q364" s="263"/>
      <c r="R364" s="263"/>
      <c r="S364" s="263"/>
      <c r="T364" s="264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5" t="s">
        <v>154</v>
      </c>
      <c r="AU364" s="265" t="s">
        <v>86</v>
      </c>
      <c r="AV364" s="15" t="s">
        <v>152</v>
      </c>
      <c r="AW364" s="15" t="s">
        <v>33</v>
      </c>
      <c r="AX364" s="15" t="s">
        <v>84</v>
      </c>
      <c r="AY364" s="265" t="s">
        <v>146</v>
      </c>
    </row>
    <row r="365" s="2" customFormat="1" ht="16.5" customHeight="1">
      <c r="A365" s="38"/>
      <c r="B365" s="39"/>
      <c r="C365" s="219" t="s">
        <v>510</v>
      </c>
      <c r="D365" s="219" t="s">
        <v>148</v>
      </c>
      <c r="E365" s="220" t="s">
        <v>972</v>
      </c>
      <c r="F365" s="221" t="s">
        <v>973</v>
      </c>
      <c r="G365" s="222" t="s">
        <v>176</v>
      </c>
      <c r="H365" s="223">
        <v>7.3520000000000003</v>
      </c>
      <c r="I365" s="224"/>
      <c r="J365" s="225">
        <f>ROUND(I365*H365,2)</f>
        <v>0</v>
      </c>
      <c r="K365" s="226"/>
      <c r="L365" s="44"/>
      <c r="M365" s="227" t="s">
        <v>1</v>
      </c>
      <c r="N365" s="228" t="s">
        <v>41</v>
      </c>
      <c r="O365" s="91"/>
      <c r="P365" s="229">
        <f>O365*H365</f>
        <v>0</v>
      </c>
      <c r="Q365" s="229">
        <v>0.121711072</v>
      </c>
      <c r="R365" s="229">
        <f>Q365*H365</f>
        <v>0.89481980134400008</v>
      </c>
      <c r="S365" s="229">
        <v>2.3999999999999999</v>
      </c>
      <c r="T365" s="230">
        <f>S365*H365</f>
        <v>17.6448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1" t="s">
        <v>152</v>
      </c>
      <c r="AT365" s="231" t="s">
        <v>148</v>
      </c>
      <c r="AU365" s="231" t="s">
        <v>86</v>
      </c>
      <c r="AY365" s="17" t="s">
        <v>146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7" t="s">
        <v>84</v>
      </c>
      <c r="BK365" s="232">
        <f>ROUND(I365*H365,2)</f>
        <v>0</v>
      </c>
      <c r="BL365" s="17" t="s">
        <v>152</v>
      </c>
      <c r="BM365" s="231" t="s">
        <v>974</v>
      </c>
    </row>
    <row r="366" s="2" customFormat="1" ht="16.5" customHeight="1">
      <c r="A366" s="38"/>
      <c r="B366" s="39"/>
      <c r="C366" s="219" t="s">
        <v>516</v>
      </c>
      <c r="D366" s="219" t="s">
        <v>148</v>
      </c>
      <c r="E366" s="220" t="s">
        <v>452</v>
      </c>
      <c r="F366" s="221" t="s">
        <v>975</v>
      </c>
      <c r="G366" s="222" t="s">
        <v>164</v>
      </c>
      <c r="H366" s="223">
        <v>14.699999999999999</v>
      </c>
      <c r="I366" s="224"/>
      <c r="J366" s="225">
        <f>ROUND(I366*H366,2)</f>
        <v>0</v>
      </c>
      <c r="K366" s="226"/>
      <c r="L366" s="44"/>
      <c r="M366" s="227" t="s">
        <v>1</v>
      </c>
      <c r="N366" s="228" t="s">
        <v>41</v>
      </c>
      <c r="O366" s="91"/>
      <c r="P366" s="229">
        <f>O366*H366</f>
        <v>0</v>
      </c>
      <c r="Q366" s="229">
        <v>8.3599999999999999E-05</v>
      </c>
      <c r="R366" s="229">
        <f>Q366*H366</f>
        <v>0.0012289199999999999</v>
      </c>
      <c r="S366" s="229">
        <v>0.017999999999999999</v>
      </c>
      <c r="T366" s="230">
        <f>S366*H366</f>
        <v>0.26459999999999995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1" t="s">
        <v>152</v>
      </c>
      <c r="AT366" s="231" t="s">
        <v>148</v>
      </c>
      <c r="AU366" s="231" t="s">
        <v>86</v>
      </c>
      <c r="AY366" s="17" t="s">
        <v>146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7" t="s">
        <v>84</v>
      </c>
      <c r="BK366" s="232">
        <f>ROUND(I366*H366,2)</f>
        <v>0</v>
      </c>
      <c r="BL366" s="17" t="s">
        <v>152</v>
      </c>
      <c r="BM366" s="231" t="s">
        <v>976</v>
      </c>
    </row>
    <row r="367" s="14" customFormat="1">
      <c r="A367" s="14"/>
      <c r="B367" s="244"/>
      <c r="C367" s="245"/>
      <c r="D367" s="235" t="s">
        <v>154</v>
      </c>
      <c r="E367" s="246" t="s">
        <v>1</v>
      </c>
      <c r="F367" s="247" t="s">
        <v>977</v>
      </c>
      <c r="G367" s="245"/>
      <c r="H367" s="248">
        <v>14.699999999999999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154</v>
      </c>
      <c r="AU367" s="254" t="s">
        <v>86</v>
      </c>
      <c r="AV367" s="14" t="s">
        <v>86</v>
      </c>
      <c r="AW367" s="14" t="s">
        <v>33</v>
      </c>
      <c r="AX367" s="14" t="s">
        <v>76</v>
      </c>
      <c r="AY367" s="254" t="s">
        <v>146</v>
      </c>
    </row>
    <row r="368" s="15" customFormat="1">
      <c r="A368" s="15"/>
      <c r="B368" s="255"/>
      <c r="C368" s="256"/>
      <c r="D368" s="235" t="s">
        <v>154</v>
      </c>
      <c r="E368" s="257" t="s">
        <v>1</v>
      </c>
      <c r="F368" s="258" t="s">
        <v>157</v>
      </c>
      <c r="G368" s="256"/>
      <c r="H368" s="259">
        <v>14.699999999999999</v>
      </c>
      <c r="I368" s="260"/>
      <c r="J368" s="256"/>
      <c r="K368" s="256"/>
      <c r="L368" s="261"/>
      <c r="M368" s="262"/>
      <c r="N368" s="263"/>
      <c r="O368" s="263"/>
      <c r="P368" s="263"/>
      <c r="Q368" s="263"/>
      <c r="R368" s="263"/>
      <c r="S368" s="263"/>
      <c r="T368" s="264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5" t="s">
        <v>154</v>
      </c>
      <c r="AU368" s="265" t="s">
        <v>86</v>
      </c>
      <c r="AV368" s="15" t="s">
        <v>152</v>
      </c>
      <c r="AW368" s="15" t="s">
        <v>33</v>
      </c>
      <c r="AX368" s="15" t="s">
        <v>84</v>
      </c>
      <c r="AY368" s="265" t="s">
        <v>146</v>
      </c>
    </row>
    <row r="369" s="2" customFormat="1" ht="24.15" customHeight="1">
      <c r="A369" s="38"/>
      <c r="B369" s="39"/>
      <c r="C369" s="219" t="s">
        <v>520</v>
      </c>
      <c r="D369" s="219" t="s">
        <v>148</v>
      </c>
      <c r="E369" s="220" t="s">
        <v>457</v>
      </c>
      <c r="F369" s="221" t="s">
        <v>458</v>
      </c>
      <c r="G369" s="222" t="s">
        <v>151</v>
      </c>
      <c r="H369" s="223">
        <v>11.9</v>
      </c>
      <c r="I369" s="224"/>
      <c r="J369" s="225">
        <f>ROUND(I369*H369,2)</f>
        <v>0</v>
      </c>
      <c r="K369" s="226"/>
      <c r="L369" s="44"/>
      <c r="M369" s="227" t="s">
        <v>1</v>
      </c>
      <c r="N369" s="228" t="s">
        <v>41</v>
      </c>
      <c r="O369" s="91"/>
      <c r="P369" s="229">
        <f>O369*H369</f>
        <v>0</v>
      </c>
      <c r="Q369" s="229">
        <v>0</v>
      </c>
      <c r="R369" s="229">
        <f>Q369*H369</f>
        <v>0</v>
      </c>
      <c r="S369" s="229">
        <v>0</v>
      </c>
      <c r="T369" s="230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1" t="s">
        <v>152</v>
      </c>
      <c r="AT369" s="231" t="s">
        <v>148</v>
      </c>
      <c r="AU369" s="231" t="s">
        <v>86</v>
      </c>
      <c r="AY369" s="17" t="s">
        <v>146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7" t="s">
        <v>84</v>
      </c>
      <c r="BK369" s="232">
        <f>ROUND(I369*H369,2)</f>
        <v>0</v>
      </c>
      <c r="BL369" s="17" t="s">
        <v>152</v>
      </c>
      <c r="BM369" s="231" t="s">
        <v>978</v>
      </c>
    </row>
    <row r="370" s="13" customFormat="1">
      <c r="A370" s="13"/>
      <c r="B370" s="233"/>
      <c r="C370" s="234"/>
      <c r="D370" s="235" t="s">
        <v>154</v>
      </c>
      <c r="E370" s="236" t="s">
        <v>1</v>
      </c>
      <c r="F370" s="237" t="s">
        <v>466</v>
      </c>
      <c r="G370" s="234"/>
      <c r="H370" s="236" t="s">
        <v>1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154</v>
      </c>
      <c r="AU370" s="243" t="s">
        <v>86</v>
      </c>
      <c r="AV370" s="13" t="s">
        <v>84</v>
      </c>
      <c r="AW370" s="13" t="s">
        <v>33</v>
      </c>
      <c r="AX370" s="13" t="s">
        <v>76</v>
      </c>
      <c r="AY370" s="243" t="s">
        <v>146</v>
      </c>
    </row>
    <row r="371" s="14" customFormat="1">
      <c r="A371" s="14"/>
      <c r="B371" s="244"/>
      <c r="C371" s="245"/>
      <c r="D371" s="235" t="s">
        <v>154</v>
      </c>
      <c r="E371" s="246" t="s">
        <v>1</v>
      </c>
      <c r="F371" s="247" t="s">
        <v>979</v>
      </c>
      <c r="G371" s="245"/>
      <c r="H371" s="248">
        <v>9.3000000000000007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154</v>
      </c>
      <c r="AU371" s="254" t="s">
        <v>86</v>
      </c>
      <c r="AV371" s="14" t="s">
        <v>86</v>
      </c>
      <c r="AW371" s="14" t="s">
        <v>33</v>
      </c>
      <c r="AX371" s="14" t="s">
        <v>76</v>
      </c>
      <c r="AY371" s="254" t="s">
        <v>146</v>
      </c>
    </row>
    <row r="372" s="13" customFormat="1">
      <c r="A372" s="13"/>
      <c r="B372" s="233"/>
      <c r="C372" s="234"/>
      <c r="D372" s="235" t="s">
        <v>154</v>
      </c>
      <c r="E372" s="236" t="s">
        <v>1</v>
      </c>
      <c r="F372" s="237" t="s">
        <v>980</v>
      </c>
      <c r="G372" s="234"/>
      <c r="H372" s="236" t="s">
        <v>1</v>
      </c>
      <c r="I372" s="238"/>
      <c r="J372" s="234"/>
      <c r="K372" s="234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154</v>
      </c>
      <c r="AU372" s="243" t="s">
        <v>86</v>
      </c>
      <c r="AV372" s="13" t="s">
        <v>84</v>
      </c>
      <c r="AW372" s="13" t="s">
        <v>33</v>
      </c>
      <c r="AX372" s="13" t="s">
        <v>76</v>
      </c>
      <c r="AY372" s="243" t="s">
        <v>146</v>
      </c>
    </row>
    <row r="373" s="14" customFormat="1">
      <c r="A373" s="14"/>
      <c r="B373" s="244"/>
      <c r="C373" s="245"/>
      <c r="D373" s="235" t="s">
        <v>154</v>
      </c>
      <c r="E373" s="246" t="s">
        <v>1</v>
      </c>
      <c r="F373" s="247" t="s">
        <v>981</v>
      </c>
      <c r="G373" s="245"/>
      <c r="H373" s="248">
        <v>1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4" t="s">
        <v>154</v>
      </c>
      <c r="AU373" s="254" t="s">
        <v>86</v>
      </c>
      <c r="AV373" s="14" t="s">
        <v>86</v>
      </c>
      <c r="AW373" s="14" t="s">
        <v>33</v>
      </c>
      <c r="AX373" s="14" t="s">
        <v>76</v>
      </c>
      <c r="AY373" s="254" t="s">
        <v>146</v>
      </c>
    </row>
    <row r="374" s="14" customFormat="1">
      <c r="A374" s="14"/>
      <c r="B374" s="244"/>
      <c r="C374" s="245"/>
      <c r="D374" s="235" t="s">
        <v>154</v>
      </c>
      <c r="E374" s="246" t="s">
        <v>1</v>
      </c>
      <c r="F374" s="247" t="s">
        <v>982</v>
      </c>
      <c r="G374" s="245"/>
      <c r="H374" s="248">
        <v>1.6000000000000001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4" t="s">
        <v>154</v>
      </c>
      <c r="AU374" s="254" t="s">
        <v>86</v>
      </c>
      <c r="AV374" s="14" t="s">
        <v>86</v>
      </c>
      <c r="AW374" s="14" t="s">
        <v>33</v>
      </c>
      <c r="AX374" s="14" t="s">
        <v>76</v>
      </c>
      <c r="AY374" s="254" t="s">
        <v>146</v>
      </c>
    </row>
    <row r="375" s="15" customFormat="1">
      <c r="A375" s="15"/>
      <c r="B375" s="255"/>
      <c r="C375" s="256"/>
      <c r="D375" s="235" t="s">
        <v>154</v>
      </c>
      <c r="E375" s="257" t="s">
        <v>1</v>
      </c>
      <c r="F375" s="258" t="s">
        <v>157</v>
      </c>
      <c r="G375" s="256"/>
      <c r="H375" s="259">
        <v>11.9</v>
      </c>
      <c r="I375" s="260"/>
      <c r="J375" s="256"/>
      <c r="K375" s="256"/>
      <c r="L375" s="261"/>
      <c r="M375" s="262"/>
      <c r="N375" s="263"/>
      <c r="O375" s="263"/>
      <c r="P375" s="263"/>
      <c r="Q375" s="263"/>
      <c r="R375" s="263"/>
      <c r="S375" s="263"/>
      <c r="T375" s="264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5" t="s">
        <v>154</v>
      </c>
      <c r="AU375" s="265" t="s">
        <v>86</v>
      </c>
      <c r="AV375" s="15" t="s">
        <v>152</v>
      </c>
      <c r="AW375" s="15" t="s">
        <v>33</v>
      </c>
      <c r="AX375" s="15" t="s">
        <v>84</v>
      </c>
      <c r="AY375" s="265" t="s">
        <v>146</v>
      </c>
    </row>
    <row r="376" s="2" customFormat="1" ht="24.15" customHeight="1">
      <c r="A376" s="38"/>
      <c r="B376" s="39"/>
      <c r="C376" s="219" t="s">
        <v>527</v>
      </c>
      <c r="D376" s="219" t="s">
        <v>148</v>
      </c>
      <c r="E376" s="220" t="s">
        <v>463</v>
      </c>
      <c r="F376" s="221" t="s">
        <v>983</v>
      </c>
      <c r="G376" s="222" t="s">
        <v>151</v>
      </c>
      <c r="H376" s="223">
        <v>11.9</v>
      </c>
      <c r="I376" s="224"/>
      <c r="J376" s="225">
        <f>ROUND(I376*H376,2)</f>
        <v>0</v>
      </c>
      <c r="K376" s="226"/>
      <c r="L376" s="44"/>
      <c r="M376" s="227" t="s">
        <v>1</v>
      </c>
      <c r="N376" s="228" t="s">
        <v>41</v>
      </c>
      <c r="O376" s="91"/>
      <c r="P376" s="229">
        <f>O376*H376</f>
        <v>0</v>
      </c>
      <c r="Q376" s="229">
        <v>0.048000000000000001</v>
      </c>
      <c r="R376" s="229">
        <f>Q376*H376</f>
        <v>0.57120000000000004</v>
      </c>
      <c r="S376" s="229">
        <v>0.048000000000000001</v>
      </c>
      <c r="T376" s="230">
        <f>S376*H376</f>
        <v>0.57120000000000004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1" t="s">
        <v>152</v>
      </c>
      <c r="AT376" s="231" t="s">
        <v>148</v>
      </c>
      <c r="AU376" s="231" t="s">
        <v>86</v>
      </c>
      <c r="AY376" s="17" t="s">
        <v>146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7" t="s">
        <v>84</v>
      </c>
      <c r="BK376" s="232">
        <f>ROUND(I376*H376,2)</f>
        <v>0</v>
      </c>
      <c r="BL376" s="17" t="s">
        <v>152</v>
      </c>
      <c r="BM376" s="231" t="s">
        <v>984</v>
      </c>
    </row>
    <row r="377" s="13" customFormat="1">
      <c r="A377" s="13"/>
      <c r="B377" s="233"/>
      <c r="C377" s="234"/>
      <c r="D377" s="235" t="s">
        <v>154</v>
      </c>
      <c r="E377" s="236" t="s">
        <v>1</v>
      </c>
      <c r="F377" s="237" t="s">
        <v>466</v>
      </c>
      <c r="G377" s="234"/>
      <c r="H377" s="236" t="s">
        <v>1</v>
      </c>
      <c r="I377" s="238"/>
      <c r="J377" s="234"/>
      <c r="K377" s="234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154</v>
      </c>
      <c r="AU377" s="243" t="s">
        <v>86</v>
      </c>
      <c r="AV377" s="13" t="s">
        <v>84</v>
      </c>
      <c r="AW377" s="13" t="s">
        <v>33</v>
      </c>
      <c r="AX377" s="13" t="s">
        <v>76</v>
      </c>
      <c r="AY377" s="243" t="s">
        <v>146</v>
      </c>
    </row>
    <row r="378" s="14" customFormat="1">
      <c r="A378" s="14"/>
      <c r="B378" s="244"/>
      <c r="C378" s="245"/>
      <c r="D378" s="235" t="s">
        <v>154</v>
      </c>
      <c r="E378" s="246" t="s">
        <v>1</v>
      </c>
      <c r="F378" s="247" t="s">
        <v>979</v>
      </c>
      <c r="G378" s="245"/>
      <c r="H378" s="248">
        <v>9.3000000000000007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154</v>
      </c>
      <c r="AU378" s="254" t="s">
        <v>86</v>
      </c>
      <c r="AV378" s="14" t="s">
        <v>86</v>
      </c>
      <c r="AW378" s="14" t="s">
        <v>33</v>
      </c>
      <c r="AX378" s="14" t="s">
        <v>76</v>
      </c>
      <c r="AY378" s="254" t="s">
        <v>146</v>
      </c>
    </row>
    <row r="379" s="13" customFormat="1">
      <c r="A379" s="13"/>
      <c r="B379" s="233"/>
      <c r="C379" s="234"/>
      <c r="D379" s="235" t="s">
        <v>154</v>
      </c>
      <c r="E379" s="236" t="s">
        <v>1</v>
      </c>
      <c r="F379" s="237" t="s">
        <v>980</v>
      </c>
      <c r="G379" s="234"/>
      <c r="H379" s="236" t="s">
        <v>1</v>
      </c>
      <c r="I379" s="238"/>
      <c r="J379" s="234"/>
      <c r="K379" s="234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154</v>
      </c>
      <c r="AU379" s="243" t="s">
        <v>86</v>
      </c>
      <c r="AV379" s="13" t="s">
        <v>84</v>
      </c>
      <c r="AW379" s="13" t="s">
        <v>33</v>
      </c>
      <c r="AX379" s="13" t="s">
        <v>76</v>
      </c>
      <c r="AY379" s="243" t="s">
        <v>146</v>
      </c>
    </row>
    <row r="380" s="14" customFormat="1">
      <c r="A380" s="14"/>
      <c r="B380" s="244"/>
      <c r="C380" s="245"/>
      <c r="D380" s="235" t="s">
        <v>154</v>
      </c>
      <c r="E380" s="246" t="s">
        <v>1</v>
      </c>
      <c r="F380" s="247" t="s">
        <v>981</v>
      </c>
      <c r="G380" s="245"/>
      <c r="H380" s="248">
        <v>1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4" t="s">
        <v>154</v>
      </c>
      <c r="AU380" s="254" t="s">
        <v>86</v>
      </c>
      <c r="AV380" s="14" t="s">
        <v>86</v>
      </c>
      <c r="AW380" s="14" t="s">
        <v>33</v>
      </c>
      <c r="AX380" s="14" t="s">
        <v>76</v>
      </c>
      <c r="AY380" s="254" t="s">
        <v>146</v>
      </c>
    </row>
    <row r="381" s="14" customFormat="1">
      <c r="A381" s="14"/>
      <c r="B381" s="244"/>
      <c r="C381" s="245"/>
      <c r="D381" s="235" t="s">
        <v>154</v>
      </c>
      <c r="E381" s="246" t="s">
        <v>1</v>
      </c>
      <c r="F381" s="247" t="s">
        <v>982</v>
      </c>
      <c r="G381" s="245"/>
      <c r="H381" s="248">
        <v>1.6000000000000001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154</v>
      </c>
      <c r="AU381" s="254" t="s">
        <v>86</v>
      </c>
      <c r="AV381" s="14" t="s">
        <v>86</v>
      </c>
      <c r="AW381" s="14" t="s">
        <v>33</v>
      </c>
      <c r="AX381" s="14" t="s">
        <v>76</v>
      </c>
      <c r="AY381" s="254" t="s">
        <v>146</v>
      </c>
    </row>
    <row r="382" s="15" customFormat="1">
      <c r="A382" s="15"/>
      <c r="B382" s="255"/>
      <c r="C382" s="256"/>
      <c r="D382" s="235" t="s">
        <v>154</v>
      </c>
      <c r="E382" s="257" t="s">
        <v>1</v>
      </c>
      <c r="F382" s="258" t="s">
        <v>157</v>
      </c>
      <c r="G382" s="256"/>
      <c r="H382" s="259">
        <v>11.9</v>
      </c>
      <c r="I382" s="260"/>
      <c r="J382" s="256"/>
      <c r="K382" s="256"/>
      <c r="L382" s="261"/>
      <c r="M382" s="262"/>
      <c r="N382" s="263"/>
      <c r="O382" s="263"/>
      <c r="P382" s="263"/>
      <c r="Q382" s="263"/>
      <c r="R382" s="263"/>
      <c r="S382" s="263"/>
      <c r="T382" s="264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5" t="s">
        <v>154</v>
      </c>
      <c r="AU382" s="265" t="s">
        <v>86</v>
      </c>
      <c r="AV382" s="15" t="s">
        <v>152</v>
      </c>
      <c r="AW382" s="15" t="s">
        <v>33</v>
      </c>
      <c r="AX382" s="15" t="s">
        <v>84</v>
      </c>
      <c r="AY382" s="265" t="s">
        <v>146</v>
      </c>
    </row>
    <row r="383" s="2" customFormat="1" ht="24.15" customHeight="1">
      <c r="A383" s="38"/>
      <c r="B383" s="39"/>
      <c r="C383" s="219" t="s">
        <v>531</v>
      </c>
      <c r="D383" s="219" t="s">
        <v>148</v>
      </c>
      <c r="E383" s="220" t="s">
        <v>468</v>
      </c>
      <c r="F383" s="221" t="s">
        <v>985</v>
      </c>
      <c r="G383" s="222" t="s">
        <v>151</v>
      </c>
      <c r="H383" s="223">
        <v>11.9</v>
      </c>
      <c r="I383" s="224"/>
      <c r="J383" s="225">
        <f>ROUND(I383*H383,2)</f>
        <v>0</v>
      </c>
      <c r="K383" s="226"/>
      <c r="L383" s="44"/>
      <c r="M383" s="227" t="s">
        <v>1</v>
      </c>
      <c r="N383" s="228" t="s">
        <v>41</v>
      </c>
      <c r="O383" s="91"/>
      <c r="P383" s="229">
        <f>O383*H383</f>
        <v>0</v>
      </c>
      <c r="Q383" s="229">
        <v>0</v>
      </c>
      <c r="R383" s="229">
        <f>Q383*H383</f>
        <v>0</v>
      </c>
      <c r="S383" s="229">
        <v>0.077899999999999997</v>
      </c>
      <c r="T383" s="230">
        <f>S383*H383</f>
        <v>0.92701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1" t="s">
        <v>152</v>
      </c>
      <c r="AT383" s="231" t="s">
        <v>148</v>
      </c>
      <c r="AU383" s="231" t="s">
        <v>86</v>
      </c>
      <c r="AY383" s="17" t="s">
        <v>146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7" t="s">
        <v>84</v>
      </c>
      <c r="BK383" s="232">
        <f>ROUND(I383*H383,2)</f>
        <v>0</v>
      </c>
      <c r="BL383" s="17" t="s">
        <v>152</v>
      </c>
      <c r="BM383" s="231" t="s">
        <v>986</v>
      </c>
    </row>
    <row r="384" s="13" customFormat="1">
      <c r="A384" s="13"/>
      <c r="B384" s="233"/>
      <c r="C384" s="234"/>
      <c r="D384" s="235" t="s">
        <v>154</v>
      </c>
      <c r="E384" s="236" t="s">
        <v>1</v>
      </c>
      <c r="F384" s="237" t="s">
        <v>466</v>
      </c>
      <c r="G384" s="234"/>
      <c r="H384" s="236" t="s">
        <v>1</v>
      </c>
      <c r="I384" s="238"/>
      <c r="J384" s="234"/>
      <c r="K384" s="234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154</v>
      </c>
      <c r="AU384" s="243" t="s">
        <v>86</v>
      </c>
      <c r="AV384" s="13" t="s">
        <v>84</v>
      </c>
      <c r="AW384" s="13" t="s">
        <v>33</v>
      </c>
      <c r="AX384" s="13" t="s">
        <v>76</v>
      </c>
      <c r="AY384" s="243" t="s">
        <v>146</v>
      </c>
    </row>
    <row r="385" s="14" customFormat="1">
      <c r="A385" s="14"/>
      <c r="B385" s="244"/>
      <c r="C385" s="245"/>
      <c r="D385" s="235" t="s">
        <v>154</v>
      </c>
      <c r="E385" s="246" t="s">
        <v>1</v>
      </c>
      <c r="F385" s="247" t="s">
        <v>979</v>
      </c>
      <c r="G385" s="245"/>
      <c r="H385" s="248">
        <v>9.3000000000000007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154</v>
      </c>
      <c r="AU385" s="254" t="s">
        <v>86</v>
      </c>
      <c r="AV385" s="14" t="s">
        <v>86</v>
      </c>
      <c r="AW385" s="14" t="s">
        <v>33</v>
      </c>
      <c r="AX385" s="14" t="s">
        <v>76</v>
      </c>
      <c r="AY385" s="254" t="s">
        <v>146</v>
      </c>
    </row>
    <row r="386" s="13" customFormat="1">
      <c r="A386" s="13"/>
      <c r="B386" s="233"/>
      <c r="C386" s="234"/>
      <c r="D386" s="235" t="s">
        <v>154</v>
      </c>
      <c r="E386" s="236" t="s">
        <v>1</v>
      </c>
      <c r="F386" s="237" t="s">
        <v>980</v>
      </c>
      <c r="G386" s="234"/>
      <c r="H386" s="236" t="s">
        <v>1</v>
      </c>
      <c r="I386" s="238"/>
      <c r="J386" s="234"/>
      <c r="K386" s="234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154</v>
      </c>
      <c r="AU386" s="243" t="s">
        <v>86</v>
      </c>
      <c r="AV386" s="13" t="s">
        <v>84</v>
      </c>
      <c r="AW386" s="13" t="s">
        <v>33</v>
      </c>
      <c r="AX386" s="13" t="s">
        <v>76</v>
      </c>
      <c r="AY386" s="243" t="s">
        <v>146</v>
      </c>
    </row>
    <row r="387" s="14" customFormat="1">
      <c r="A387" s="14"/>
      <c r="B387" s="244"/>
      <c r="C387" s="245"/>
      <c r="D387" s="235" t="s">
        <v>154</v>
      </c>
      <c r="E387" s="246" t="s">
        <v>1</v>
      </c>
      <c r="F387" s="247" t="s">
        <v>981</v>
      </c>
      <c r="G387" s="245"/>
      <c r="H387" s="248">
        <v>1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154</v>
      </c>
      <c r="AU387" s="254" t="s">
        <v>86</v>
      </c>
      <c r="AV387" s="14" t="s">
        <v>86</v>
      </c>
      <c r="AW387" s="14" t="s">
        <v>33</v>
      </c>
      <c r="AX387" s="14" t="s">
        <v>76</v>
      </c>
      <c r="AY387" s="254" t="s">
        <v>146</v>
      </c>
    </row>
    <row r="388" s="14" customFormat="1">
      <c r="A388" s="14"/>
      <c r="B388" s="244"/>
      <c r="C388" s="245"/>
      <c r="D388" s="235" t="s">
        <v>154</v>
      </c>
      <c r="E388" s="246" t="s">
        <v>1</v>
      </c>
      <c r="F388" s="247" t="s">
        <v>982</v>
      </c>
      <c r="G388" s="245"/>
      <c r="H388" s="248">
        <v>1.6000000000000001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154</v>
      </c>
      <c r="AU388" s="254" t="s">
        <v>86</v>
      </c>
      <c r="AV388" s="14" t="s">
        <v>86</v>
      </c>
      <c r="AW388" s="14" t="s">
        <v>33</v>
      </c>
      <c r="AX388" s="14" t="s">
        <v>76</v>
      </c>
      <c r="AY388" s="254" t="s">
        <v>146</v>
      </c>
    </row>
    <row r="389" s="15" customFormat="1">
      <c r="A389" s="15"/>
      <c r="B389" s="255"/>
      <c r="C389" s="256"/>
      <c r="D389" s="235" t="s">
        <v>154</v>
      </c>
      <c r="E389" s="257" t="s">
        <v>1</v>
      </c>
      <c r="F389" s="258" t="s">
        <v>157</v>
      </c>
      <c r="G389" s="256"/>
      <c r="H389" s="259">
        <v>11.9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5" t="s">
        <v>154</v>
      </c>
      <c r="AU389" s="265" t="s">
        <v>86</v>
      </c>
      <c r="AV389" s="15" t="s">
        <v>152</v>
      </c>
      <c r="AW389" s="15" t="s">
        <v>33</v>
      </c>
      <c r="AX389" s="15" t="s">
        <v>84</v>
      </c>
      <c r="AY389" s="265" t="s">
        <v>146</v>
      </c>
    </row>
    <row r="390" s="2" customFormat="1" ht="24.15" customHeight="1">
      <c r="A390" s="38"/>
      <c r="B390" s="39"/>
      <c r="C390" s="219" t="s">
        <v>535</v>
      </c>
      <c r="D390" s="219" t="s">
        <v>148</v>
      </c>
      <c r="E390" s="220" t="s">
        <v>987</v>
      </c>
      <c r="F390" s="221" t="s">
        <v>988</v>
      </c>
      <c r="G390" s="222" t="s">
        <v>176</v>
      </c>
      <c r="H390" s="223">
        <v>1</v>
      </c>
      <c r="I390" s="224"/>
      <c r="J390" s="225">
        <f>ROUND(I390*H390,2)</f>
        <v>0</v>
      </c>
      <c r="K390" s="226"/>
      <c r="L390" s="44"/>
      <c r="M390" s="227" t="s">
        <v>1</v>
      </c>
      <c r="N390" s="228" t="s">
        <v>41</v>
      </c>
      <c r="O390" s="91"/>
      <c r="P390" s="229">
        <f>O390*H390</f>
        <v>0</v>
      </c>
      <c r="Q390" s="229">
        <v>0.50375000000000003</v>
      </c>
      <c r="R390" s="229">
        <f>Q390*H390</f>
        <v>0.50375000000000003</v>
      </c>
      <c r="S390" s="229">
        <v>2.5</v>
      </c>
      <c r="T390" s="230">
        <f>S390*H390</f>
        <v>2.5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1" t="s">
        <v>152</v>
      </c>
      <c r="AT390" s="231" t="s">
        <v>148</v>
      </c>
      <c r="AU390" s="231" t="s">
        <v>86</v>
      </c>
      <c r="AY390" s="17" t="s">
        <v>146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7" t="s">
        <v>84</v>
      </c>
      <c r="BK390" s="232">
        <f>ROUND(I390*H390,2)</f>
        <v>0</v>
      </c>
      <c r="BL390" s="17" t="s">
        <v>152</v>
      </c>
      <c r="BM390" s="231" t="s">
        <v>989</v>
      </c>
    </row>
    <row r="391" s="13" customFormat="1">
      <c r="A391" s="13"/>
      <c r="B391" s="233"/>
      <c r="C391" s="234"/>
      <c r="D391" s="235" t="s">
        <v>154</v>
      </c>
      <c r="E391" s="236" t="s">
        <v>1</v>
      </c>
      <c r="F391" s="237" t="s">
        <v>990</v>
      </c>
      <c r="G391" s="234"/>
      <c r="H391" s="236" t="s">
        <v>1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154</v>
      </c>
      <c r="AU391" s="243" t="s">
        <v>86</v>
      </c>
      <c r="AV391" s="13" t="s">
        <v>84</v>
      </c>
      <c r="AW391" s="13" t="s">
        <v>33</v>
      </c>
      <c r="AX391" s="13" t="s">
        <v>76</v>
      </c>
      <c r="AY391" s="243" t="s">
        <v>146</v>
      </c>
    </row>
    <row r="392" s="14" customFormat="1">
      <c r="A392" s="14"/>
      <c r="B392" s="244"/>
      <c r="C392" s="245"/>
      <c r="D392" s="235" t="s">
        <v>154</v>
      </c>
      <c r="E392" s="246" t="s">
        <v>1</v>
      </c>
      <c r="F392" s="247" t="s">
        <v>84</v>
      </c>
      <c r="G392" s="245"/>
      <c r="H392" s="248">
        <v>1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154</v>
      </c>
      <c r="AU392" s="254" t="s">
        <v>86</v>
      </c>
      <c r="AV392" s="14" t="s">
        <v>86</v>
      </c>
      <c r="AW392" s="14" t="s">
        <v>33</v>
      </c>
      <c r="AX392" s="14" t="s">
        <v>76</v>
      </c>
      <c r="AY392" s="254" t="s">
        <v>146</v>
      </c>
    </row>
    <row r="393" s="15" customFormat="1">
      <c r="A393" s="15"/>
      <c r="B393" s="255"/>
      <c r="C393" s="256"/>
      <c r="D393" s="235" t="s">
        <v>154</v>
      </c>
      <c r="E393" s="257" t="s">
        <v>1</v>
      </c>
      <c r="F393" s="258" t="s">
        <v>157</v>
      </c>
      <c r="G393" s="256"/>
      <c r="H393" s="259">
        <v>1</v>
      </c>
      <c r="I393" s="260"/>
      <c r="J393" s="256"/>
      <c r="K393" s="256"/>
      <c r="L393" s="261"/>
      <c r="M393" s="262"/>
      <c r="N393" s="263"/>
      <c r="O393" s="263"/>
      <c r="P393" s="263"/>
      <c r="Q393" s="263"/>
      <c r="R393" s="263"/>
      <c r="S393" s="263"/>
      <c r="T393" s="264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5" t="s">
        <v>154</v>
      </c>
      <c r="AU393" s="265" t="s">
        <v>86</v>
      </c>
      <c r="AV393" s="15" t="s">
        <v>152</v>
      </c>
      <c r="AW393" s="15" t="s">
        <v>33</v>
      </c>
      <c r="AX393" s="15" t="s">
        <v>84</v>
      </c>
      <c r="AY393" s="265" t="s">
        <v>146</v>
      </c>
    </row>
    <row r="394" s="2" customFormat="1" ht="16.5" customHeight="1">
      <c r="A394" s="38"/>
      <c r="B394" s="39"/>
      <c r="C394" s="270" t="s">
        <v>543</v>
      </c>
      <c r="D394" s="270" t="s">
        <v>225</v>
      </c>
      <c r="E394" s="271" t="s">
        <v>991</v>
      </c>
      <c r="F394" s="272" t="s">
        <v>992</v>
      </c>
      <c r="G394" s="273" t="s">
        <v>188</v>
      </c>
      <c r="H394" s="274">
        <v>3</v>
      </c>
      <c r="I394" s="275"/>
      <c r="J394" s="276">
        <f>ROUND(I394*H394,2)</f>
        <v>0</v>
      </c>
      <c r="K394" s="277"/>
      <c r="L394" s="278"/>
      <c r="M394" s="279" t="s">
        <v>1</v>
      </c>
      <c r="N394" s="280" t="s">
        <v>41</v>
      </c>
      <c r="O394" s="91"/>
      <c r="P394" s="229">
        <f>O394*H394</f>
        <v>0</v>
      </c>
      <c r="Q394" s="229">
        <v>1</v>
      </c>
      <c r="R394" s="229">
        <f>Q394*H394</f>
        <v>3</v>
      </c>
      <c r="S394" s="229">
        <v>0</v>
      </c>
      <c r="T394" s="230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1" t="s">
        <v>201</v>
      </c>
      <c r="AT394" s="231" t="s">
        <v>225</v>
      </c>
      <c r="AU394" s="231" t="s">
        <v>86</v>
      </c>
      <c r="AY394" s="17" t="s">
        <v>146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17" t="s">
        <v>84</v>
      </c>
      <c r="BK394" s="232">
        <f>ROUND(I394*H394,2)</f>
        <v>0</v>
      </c>
      <c r="BL394" s="17" t="s">
        <v>152</v>
      </c>
      <c r="BM394" s="231" t="s">
        <v>993</v>
      </c>
    </row>
    <row r="395" s="14" customFormat="1">
      <c r="A395" s="14"/>
      <c r="B395" s="244"/>
      <c r="C395" s="245"/>
      <c r="D395" s="235" t="s">
        <v>154</v>
      </c>
      <c r="E395" s="246" t="s">
        <v>1</v>
      </c>
      <c r="F395" s="247" t="s">
        <v>994</v>
      </c>
      <c r="G395" s="245"/>
      <c r="H395" s="248">
        <v>3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154</v>
      </c>
      <c r="AU395" s="254" t="s">
        <v>86</v>
      </c>
      <c r="AV395" s="14" t="s">
        <v>86</v>
      </c>
      <c r="AW395" s="14" t="s">
        <v>33</v>
      </c>
      <c r="AX395" s="14" t="s">
        <v>76</v>
      </c>
      <c r="AY395" s="254" t="s">
        <v>146</v>
      </c>
    </row>
    <row r="396" s="15" customFormat="1">
      <c r="A396" s="15"/>
      <c r="B396" s="255"/>
      <c r="C396" s="256"/>
      <c r="D396" s="235" t="s">
        <v>154</v>
      </c>
      <c r="E396" s="257" t="s">
        <v>1</v>
      </c>
      <c r="F396" s="258" t="s">
        <v>157</v>
      </c>
      <c r="G396" s="256"/>
      <c r="H396" s="259">
        <v>3</v>
      </c>
      <c r="I396" s="260"/>
      <c r="J396" s="256"/>
      <c r="K396" s="256"/>
      <c r="L396" s="261"/>
      <c r="M396" s="262"/>
      <c r="N396" s="263"/>
      <c r="O396" s="263"/>
      <c r="P396" s="263"/>
      <c r="Q396" s="263"/>
      <c r="R396" s="263"/>
      <c r="S396" s="263"/>
      <c r="T396" s="264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5" t="s">
        <v>154</v>
      </c>
      <c r="AU396" s="265" t="s">
        <v>86</v>
      </c>
      <c r="AV396" s="15" t="s">
        <v>152</v>
      </c>
      <c r="AW396" s="15" t="s">
        <v>33</v>
      </c>
      <c r="AX396" s="15" t="s">
        <v>84</v>
      </c>
      <c r="AY396" s="265" t="s">
        <v>146</v>
      </c>
    </row>
    <row r="397" s="2" customFormat="1" ht="24.15" customHeight="1">
      <c r="A397" s="38"/>
      <c r="B397" s="39"/>
      <c r="C397" s="219" t="s">
        <v>549</v>
      </c>
      <c r="D397" s="219" t="s">
        <v>148</v>
      </c>
      <c r="E397" s="220" t="s">
        <v>483</v>
      </c>
      <c r="F397" s="221" t="s">
        <v>995</v>
      </c>
      <c r="G397" s="222" t="s">
        <v>151</v>
      </c>
      <c r="H397" s="223">
        <v>11.9</v>
      </c>
      <c r="I397" s="224"/>
      <c r="J397" s="225">
        <f>ROUND(I397*H397,2)</f>
        <v>0</v>
      </c>
      <c r="K397" s="226"/>
      <c r="L397" s="44"/>
      <c r="M397" s="227" t="s">
        <v>1</v>
      </c>
      <c r="N397" s="228" t="s">
        <v>41</v>
      </c>
      <c r="O397" s="91"/>
      <c r="P397" s="229">
        <f>O397*H397</f>
        <v>0</v>
      </c>
      <c r="Q397" s="229">
        <v>0.078163999999999997</v>
      </c>
      <c r="R397" s="229">
        <f>Q397*H397</f>
        <v>0.93015159999999997</v>
      </c>
      <c r="S397" s="229">
        <v>0</v>
      </c>
      <c r="T397" s="230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1" t="s">
        <v>152</v>
      </c>
      <c r="AT397" s="231" t="s">
        <v>148</v>
      </c>
      <c r="AU397" s="231" t="s">
        <v>86</v>
      </c>
      <c r="AY397" s="17" t="s">
        <v>146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7" t="s">
        <v>84</v>
      </c>
      <c r="BK397" s="232">
        <f>ROUND(I397*H397,2)</f>
        <v>0</v>
      </c>
      <c r="BL397" s="17" t="s">
        <v>152</v>
      </c>
      <c r="BM397" s="231" t="s">
        <v>996</v>
      </c>
    </row>
    <row r="398" s="13" customFormat="1">
      <c r="A398" s="13"/>
      <c r="B398" s="233"/>
      <c r="C398" s="234"/>
      <c r="D398" s="235" t="s">
        <v>154</v>
      </c>
      <c r="E398" s="236" t="s">
        <v>1</v>
      </c>
      <c r="F398" s="237" t="s">
        <v>466</v>
      </c>
      <c r="G398" s="234"/>
      <c r="H398" s="236" t="s">
        <v>1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154</v>
      </c>
      <c r="AU398" s="243" t="s">
        <v>86</v>
      </c>
      <c r="AV398" s="13" t="s">
        <v>84</v>
      </c>
      <c r="AW398" s="13" t="s">
        <v>33</v>
      </c>
      <c r="AX398" s="13" t="s">
        <v>76</v>
      </c>
      <c r="AY398" s="243" t="s">
        <v>146</v>
      </c>
    </row>
    <row r="399" s="14" customFormat="1">
      <c r="A399" s="14"/>
      <c r="B399" s="244"/>
      <c r="C399" s="245"/>
      <c r="D399" s="235" t="s">
        <v>154</v>
      </c>
      <c r="E399" s="246" t="s">
        <v>1</v>
      </c>
      <c r="F399" s="247" t="s">
        <v>979</v>
      </c>
      <c r="G399" s="245"/>
      <c r="H399" s="248">
        <v>9.3000000000000007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4" t="s">
        <v>154</v>
      </c>
      <c r="AU399" s="254" t="s">
        <v>86</v>
      </c>
      <c r="AV399" s="14" t="s">
        <v>86</v>
      </c>
      <c r="AW399" s="14" t="s">
        <v>33</v>
      </c>
      <c r="AX399" s="14" t="s">
        <v>76</v>
      </c>
      <c r="AY399" s="254" t="s">
        <v>146</v>
      </c>
    </row>
    <row r="400" s="13" customFormat="1">
      <c r="A400" s="13"/>
      <c r="B400" s="233"/>
      <c r="C400" s="234"/>
      <c r="D400" s="235" t="s">
        <v>154</v>
      </c>
      <c r="E400" s="236" t="s">
        <v>1</v>
      </c>
      <c r="F400" s="237" t="s">
        <v>980</v>
      </c>
      <c r="G400" s="234"/>
      <c r="H400" s="236" t="s">
        <v>1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154</v>
      </c>
      <c r="AU400" s="243" t="s">
        <v>86</v>
      </c>
      <c r="AV400" s="13" t="s">
        <v>84</v>
      </c>
      <c r="AW400" s="13" t="s">
        <v>33</v>
      </c>
      <c r="AX400" s="13" t="s">
        <v>76</v>
      </c>
      <c r="AY400" s="243" t="s">
        <v>146</v>
      </c>
    </row>
    <row r="401" s="14" customFormat="1">
      <c r="A401" s="14"/>
      <c r="B401" s="244"/>
      <c r="C401" s="245"/>
      <c r="D401" s="235" t="s">
        <v>154</v>
      </c>
      <c r="E401" s="246" t="s">
        <v>1</v>
      </c>
      <c r="F401" s="247" t="s">
        <v>981</v>
      </c>
      <c r="G401" s="245"/>
      <c r="H401" s="248">
        <v>1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154</v>
      </c>
      <c r="AU401" s="254" t="s">
        <v>86</v>
      </c>
      <c r="AV401" s="14" t="s">
        <v>86</v>
      </c>
      <c r="AW401" s="14" t="s">
        <v>33</v>
      </c>
      <c r="AX401" s="14" t="s">
        <v>76</v>
      </c>
      <c r="AY401" s="254" t="s">
        <v>146</v>
      </c>
    </row>
    <row r="402" s="14" customFormat="1">
      <c r="A402" s="14"/>
      <c r="B402" s="244"/>
      <c r="C402" s="245"/>
      <c r="D402" s="235" t="s">
        <v>154</v>
      </c>
      <c r="E402" s="246" t="s">
        <v>1</v>
      </c>
      <c r="F402" s="247" t="s">
        <v>982</v>
      </c>
      <c r="G402" s="245"/>
      <c r="H402" s="248">
        <v>1.6000000000000001</v>
      </c>
      <c r="I402" s="249"/>
      <c r="J402" s="245"/>
      <c r="K402" s="245"/>
      <c r="L402" s="250"/>
      <c r="M402" s="251"/>
      <c r="N402" s="252"/>
      <c r="O402" s="252"/>
      <c r="P402" s="252"/>
      <c r="Q402" s="252"/>
      <c r="R402" s="252"/>
      <c r="S402" s="252"/>
      <c r="T402" s="25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4" t="s">
        <v>154</v>
      </c>
      <c r="AU402" s="254" t="s">
        <v>86</v>
      </c>
      <c r="AV402" s="14" t="s">
        <v>86</v>
      </c>
      <c r="AW402" s="14" t="s">
        <v>33</v>
      </c>
      <c r="AX402" s="14" t="s">
        <v>76</v>
      </c>
      <c r="AY402" s="254" t="s">
        <v>146</v>
      </c>
    </row>
    <row r="403" s="15" customFormat="1">
      <c r="A403" s="15"/>
      <c r="B403" s="255"/>
      <c r="C403" s="256"/>
      <c r="D403" s="235" t="s">
        <v>154</v>
      </c>
      <c r="E403" s="257" t="s">
        <v>1</v>
      </c>
      <c r="F403" s="258" t="s">
        <v>157</v>
      </c>
      <c r="G403" s="256"/>
      <c r="H403" s="259">
        <v>11.9</v>
      </c>
      <c r="I403" s="260"/>
      <c r="J403" s="256"/>
      <c r="K403" s="256"/>
      <c r="L403" s="261"/>
      <c r="M403" s="262"/>
      <c r="N403" s="263"/>
      <c r="O403" s="263"/>
      <c r="P403" s="263"/>
      <c r="Q403" s="263"/>
      <c r="R403" s="263"/>
      <c r="S403" s="263"/>
      <c r="T403" s="264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5" t="s">
        <v>154</v>
      </c>
      <c r="AU403" s="265" t="s">
        <v>86</v>
      </c>
      <c r="AV403" s="15" t="s">
        <v>152</v>
      </c>
      <c r="AW403" s="15" t="s">
        <v>33</v>
      </c>
      <c r="AX403" s="15" t="s">
        <v>84</v>
      </c>
      <c r="AY403" s="265" t="s">
        <v>146</v>
      </c>
    </row>
    <row r="404" s="2" customFormat="1" ht="24.15" customHeight="1">
      <c r="A404" s="38"/>
      <c r="B404" s="39"/>
      <c r="C404" s="219" t="s">
        <v>555</v>
      </c>
      <c r="D404" s="219" t="s">
        <v>148</v>
      </c>
      <c r="E404" s="220" t="s">
        <v>492</v>
      </c>
      <c r="F404" s="221" t="s">
        <v>997</v>
      </c>
      <c r="G404" s="222" t="s">
        <v>151</v>
      </c>
      <c r="H404" s="223">
        <v>11.9</v>
      </c>
      <c r="I404" s="224"/>
      <c r="J404" s="225">
        <f>ROUND(I404*H404,2)</f>
        <v>0</v>
      </c>
      <c r="K404" s="226"/>
      <c r="L404" s="44"/>
      <c r="M404" s="227" t="s">
        <v>1</v>
      </c>
      <c r="N404" s="228" t="s">
        <v>41</v>
      </c>
      <c r="O404" s="91"/>
      <c r="P404" s="229">
        <f>O404*H404</f>
        <v>0</v>
      </c>
      <c r="Q404" s="229">
        <v>0</v>
      </c>
      <c r="R404" s="229">
        <f>Q404*H404</f>
        <v>0</v>
      </c>
      <c r="S404" s="229">
        <v>0</v>
      </c>
      <c r="T404" s="230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1" t="s">
        <v>152</v>
      </c>
      <c r="AT404" s="231" t="s">
        <v>148</v>
      </c>
      <c r="AU404" s="231" t="s">
        <v>86</v>
      </c>
      <c r="AY404" s="17" t="s">
        <v>146</v>
      </c>
      <c r="BE404" s="232">
        <f>IF(N404="základní",J404,0)</f>
        <v>0</v>
      </c>
      <c r="BF404" s="232">
        <f>IF(N404="snížená",J404,0)</f>
        <v>0</v>
      </c>
      <c r="BG404" s="232">
        <f>IF(N404="zákl. přenesená",J404,0)</f>
        <v>0</v>
      </c>
      <c r="BH404" s="232">
        <f>IF(N404="sníž. přenesená",J404,0)</f>
        <v>0</v>
      </c>
      <c r="BI404" s="232">
        <f>IF(N404="nulová",J404,0)</f>
        <v>0</v>
      </c>
      <c r="BJ404" s="17" t="s">
        <v>84</v>
      </c>
      <c r="BK404" s="232">
        <f>ROUND(I404*H404,2)</f>
        <v>0</v>
      </c>
      <c r="BL404" s="17" t="s">
        <v>152</v>
      </c>
      <c r="BM404" s="231" t="s">
        <v>998</v>
      </c>
    </row>
    <row r="405" s="13" customFormat="1">
      <c r="A405" s="13"/>
      <c r="B405" s="233"/>
      <c r="C405" s="234"/>
      <c r="D405" s="235" t="s">
        <v>154</v>
      </c>
      <c r="E405" s="236" t="s">
        <v>1</v>
      </c>
      <c r="F405" s="237" t="s">
        <v>466</v>
      </c>
      <c r="G405" s="234"/>
      <c r="H405" s="236" t="s">
        <v>1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154</v>
      </c>
      <c r="AU405" s="243" t="s">
        <v>86</v>
      </c>
      <c r="AV405" s="13" t="s">
        <v>84</v>
      </c>
      <c r="AW405" s="13" t="s">
        <v>33</v>
      </c>
      <c r="AX405" s="13" t="s">
        <v>76</v>
      </c>
      <c r="AY405" s="243" t="s">
        <v>146</v>
      </c>
    </row>
    <row r="406" s="14" customFormat="1">
      <c r="A406" s="14"/>
      <c r="B406" s="244"/>
      <c r="C406" s="245"/>
      <c r="D406" s="235" t="s">
        <v>154</v>
      </c>
      <c r="E406" s="246" t="s">
        <v>1</v>
      </c>
      <c r="F406" s="247" t="s">
        <v>979</v>
      </c>
      <c r="G406" s="245"/>
      <c r="H406" s="248">
        <v>9.3000000000000007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154</v>
      </c>
      <c r="AU406" s="254" t="s">
        <v>86</v>
      </c>
      <c r="AV406" s="14" t="s">
        <v>86</v>
      </c>
      <c r="AW406" s="14" t="s">
        <v>33</v>
      </c>
      <c r="AX406" s="14" t="s">
        <v>76</v>
      </c>
      <c r="AY406" s="254" t="s">
        <v>146</v>
      </c>
    </row>
    <row r="407" s="13" customFormat="1">
      <c r="A407" s="13"/>
      <c r="B407" s="233"/>
      <c r="C407" s="234"/>
      <c r="D407" s="235" t="s">
        <v>154</v>
      </c>
      <c r="E407" s="236" t="s">
        <v>1</v>
      </c>
      <c r="F407" s="237" t="s">
        <v>980</v>
      </c>
      <c r="G407" s="234"/>
      <c r="H407" s="236" t="s">
        <v>1</v>
      </c>
      <c r="I407" s="238"/>
      <c r="J407" s="234"/>
      <c r="K407" s="234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154</v>
      </c>
      <c r="AU407" s="243" t="s">
        <v>86</v>
      </c>
      <c r="AV407" s="13" t="s">
        <v>84</v>
      </c>
      <c r="AW407" s="13" t="s">
        <v>33</v>
      </c>
      <c r="AX407" s="13" t="s">
        <v>76</v>
      </c>
      <c r="AY407" s="243" t="s">
        <v>146</v>
      </c>
    </row>
    <row r="408" s="14" customFormat="1">
      <c r="A408" s="14"/>
      <c r="B408" s="244"/>
      <c r="C408" s="245"/>
      <c r="D408" s="235" t="s">
        <v>154</v>
      </c>
      <c r="E408" s="246" t="s">
        <v>1</v>
      </c>
      <c r="F408" s="247" t="s">
        <v>981</v>
      </c>
      <c r="G408" s="245"/>
      <c r="H408" s="248">
        <v>1</v>
      </c>
      <c r="I408" s="249"/>
      <c r="J408" s="245"/>
      <c r="K408" s="245"/>
      <c r="L408" s="250"/>
      <c r="M408" s="251"/>
      <c r="N408" s="252"/>
      <c r="O408" s="252"/>
      <c r="P408" s="252"/>
      <c r="Q408" s="252"/>
      <c r="R408" s="252"/>
      <c r="S408" s="252"/>
      <c r="T408" s="25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4" t="s">
        <v>154</v>
      </c>
      <c r="AU408" s="254" t="s">
        <v>86</v>
      </c>
      <c r="AV408" s="14" t="s">
        <v>86</v>
      </c>
      <c r="AW408" s="14" t="s">
        <v>33</v>
      </c>
      <c r="AX408" s="14" t="s">
        <v>76</v>
      </c>
      <c r="AY408" s="254" t="s">
        <v>146</v>
      </c>
    </row>
    <row r="409" s="14" customFormat="1">
      <c r="A409" s="14"/>
      <c r="B409" s="244"/>
      <c r="C409" s="245"/>
      <c r="D409" s="235" t="s">
        <v>154</v>
      </c>
      <c r="E409" s="246" t="s">
        <v>1</v>
      </c>
      <c r="F409" s="247" t="s">
        <v>982</v>
      </c>
      <c r="G409" s="245"/>
      <c r="H409" s="248">
        <v>1.6000000000000001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154</v>
      </c>
      <c r="AU409" s="254" t="s">
        <v>86</v>
      </c>
      <c r="AV409" s="14" t="s">
        <v>86</v>
      </c>
      <c r="AW409" s="14" t="s">
        <v>33</v>
      </c>
      <c r="AX409" s="14" t="s">
        <v>76</v>
      </c>
      <c r="AY409" s="254" t="s">
        <v>146</v>
      </c>
    </row>
    <row r="410" s="15" customFormat="1">
      <c r="A410" s="15"/>
      <c r="B410" s="255"/>
      <c r="C410" s="256"/>
      <c r="D410" s="235" t="s">
        <v>154</v>
      </c>
      <c r="E410" s="257" t="s">
        <v>1</v>
      </c>
      <c r="F410" s="258" t="s">
        <v>157</v>
      </c>
      <c r="G410" s="256"/>
      <c r="H410" s="259">
        <v>11.9</v>
      </c>
      <c r="I410" s="260"/>
      <c r="J410" s="256"/>
      <c r="K410" s="256"/>
      <c r="L410" s="261"/>
      <c r="M410" s="262"/>
      <c r="N410" s="263"/>
      <c r="O410" s="263"/>
      <c r="P410" s="263"/>
      <c r="Q410" s="263"/>
      <c r="R410" s="263"/>
      <c r="S410" s="263"/>
      <c r="T410" s="264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5" t="s">
        <v>154</v>
      </c>
      <c r="AU410" s="265" t="s">
        <v>86</v>
      </c>
      <c r="AV410" s="15" t="s">
        <v>152</v>
      </c>
      <c r="AW410" s="15" t="s">
        <v>33</v>
      </c>
      <c r="AX410" s="15" t="s">
        <v>84</v>
      </c>
      <c r="AY410" s="265" t="s">
        <v>146</v>
      </c>
    </row>
    <row r="411" s="2" customFormat="1" ht="24.15" customHeight="1">
      <c r="A411" s="38"/>
      <c r="B411" s="39"/>
      <c r="C411" s="219" t="s">
        <v>560</v>
      </c>
      <c r="D411" s="219" t="s">
        <v>148</v>
      </c>
      <c r="E411" s="220" t="s">
        <v>999</v>
      </c>
      <c r="F411" s="221" t="s">
        <v>1000</v>
      </c>
      <c r="G411" s="222" t="s">
        <v>151</v>
      </c>
      <c r="H411" s="223">
        <v>14.09</v>
      </c>
      <c r="I411" s="224"/>
      <c r="J411" s="225">
        <f>ROUND(I411*H411,2)</f>
        <v>0</v>
      </c>
      <c r="K411" s="226"/>
      <c r="L411" s="44"/>
      <c r="M411" s="227" t="s">
        <v>1</v>
      </c>
      <c r="N411" s="228" t="s">
        <v>41</v>
      </c>
      <c r="O411" s="91"/>
      <c r="P411" s="229">
        <f>O411*H411</f>
        <v>0</v>
      </c>
      <c r="Q411" s="229">
        <v>0.083739999999999995</v>
      </c>
      <c r="R411" s="229">
        <f>Q411*H411</f>
        <v>1.1798966</v>
      </c>
      <c r="S411" s="229">
        <v>0</v>
      </c>
      <c r="T411" s="230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31" t="s">
        <v>152</v>
      </c>
      <c r="AT411" s="231" t="s">
        <v>148</v>
      </c>
      <c r="AU411" s="231" t="s">
        <v>86</v>
      </c>
      <c r="AY411" s="17" t="s">
        <v>146</v>
      </c>
      <c r="BE411" s="232">
        <f>IF(N411="základní",J411,0)</f>
        <v>0</v>
      </c>
      <c r="BF411" s="232">
        <f>IF(N411="snížená",J411,0)</f>
        <v>0</v>
      </c>
      <c r="BG411" s="232">
        <f>IF(N411="zákl. přenesená",J411,0)</f>
        <v>0</v>
      </c>
      <c r="BH411" s="232">
        <f>IF(N411="sníž. přenesená",J411,0)</f>
        <v>0</v>
      </c>
      <c r="BI411" s="232">
        <f>IF(N411="nulová",J411,0)</f>
        <v>0</v>
      </c>
      <c r="BJ411" s="17" t="s">
        <v>84</v>
      </c>
      <c r="BK411" s="232">
        <f>ROUND(I411*H411,2)</f>
        <v>0</v>
      </c>
      <c r="BL411" s="17" t="s">
        <v>152</v>
      </c>
      <c r="BM411" s="231" t="s">
        <v>1001</v>
      </c>
    </row>
    <row r="412" s="2" customFormat="1" ht="24.15" customHeight="1">
      <c r="A412" s="38"/>
      <c r="B412" s="39"/>
      <c r="C412" s="219" t="s">
        <v>565</v>
      </c>
      <c r="D412" s="219" t="s">
        <v>148</v>
      </c>
      <c r="E412" s="220" t="s">
        <v>1002</v>
      </c>
      <c r="F412" s="221" t="s">
        <v>1003</v>
      </c>
      <c r="G412" s="222" t="s">
        <v>164</v>
      </c>
      <c r="H412" s="223">
        <v>4.7999999999999998</v>
      </c>
      <c r="I412" s="224"/>
      <c r="J412" s="225">
        <f>ROUND(I412*H412,2)</f>
        <v>0</v>
      </c>
      <c r="K412" s="226"/>
      <c r="L412" s="44"/>
      <c r="M412" s="227" t="s">
        <v>1</v>
      </c>
      <c r="N412" s="228" t="s">
        <v>41</v>
      </c>
      <c r="O412" s="91"/>
      <c r="P412" s="229">
        <f>O412*H412</f>
        <v>0</v>
      </c>
      <c r="Q412" s="229">
        <v>0.00032552999999999998</v>
      </c>
      <c r="R412" s="229">
        <f>Q412*H412</f>
        <v>0.0015625439999999999</v>
      </c>
      <c r="S412" s="229">
        <v>0</v>
      </c>
      <c r="T412" s="230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1" t="s">
        <v>152</v>
      </c>
      <c r="AT412" s="231" t="s">
        <v>148</v>
      </c>
      <c r="AU412" s="231" t="s">
        <v>86</v>
      </c>
      <c r="AY412" s="17" t="s">
        <v>146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7" t="s">
        <v>84</v>
      </c>
      <c r="BK412" s="232">
        <f>ROUND(I412*H412,2)</f>
        <v>0</v>
      </c>
      <c r="BL412" s="17" t="s">
        <v>152</v>
      </c>
      <c r="BM412" s="231" t="s">
        <v>1004</v>
      </c>
    </row>
    <row r="413" s="13" customFormat="1">
      <c r="A413" s="13"/>
      <c r="B413" s="233"/>
      <c r="C413" s="234"/>
      <c r="D413" s="235" t="s">
        <v>154</v>
      </c>
      <c r="E413" s="236" t="s">
        <v>1</v>
      </c>
      <c r="F413" s="237" t="s">
        <v>1005</v>
      </c>
      <c r="G413" s="234"/>
      <c r="H413" s="236" t="s">
        <v>1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154</v>
      </c>
      <c r="AU413" s="243" t="s">
        <v>86</v>
      </c>
      <c r="AV413" s="13" t="s">
        <v>84</v>
      </c>
      <c r="AW413" s="13" t="s">
        <v>33</v>
      </c>
      <c r="AX413" s="13" t="s">
        <v>76</v>
      </c>
      <c r="AY413" s="243" t="s">
        <v>146</v>
      </c>
    </row>
    <row r="414" s="14" customFormat="1">
      <c r="A414" s="14"/>
      <c r="B414" s="244"/>
      <c r="C414" s="245"/>
      <c r="D414" s="235" t="s">
        <v>154</v>
      </c>
      <c r="E414" s="246" t="s">
        <v>1</v>
      </c>
      <c r="F414" s="247" t="s">
        <v>1006</v>
      </c>
      <c r="G414" s="245"/>
      <c r="H414" s="248">
        <v>4.7999999999999998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4" t="s">
        <v>154</v>
      </c>
      <c r="AU414" s="254" t="s">
        <v>86</v>
      </c>
      <c r="AV414" s="14" t="s">
        <v>86</v>
      </c>
      <c r="AW414" s="14" t="s">
        <v>33</v>
      </c>
      <c r="AX414" s="14" t="s">
        <v>76</v>
      </c>
      <c r="AY414" s="254" t="s">
        <v>146</v>
      </c>
    </row>
    <row r="415" s="15" customFormat="1">
      <c r="A415" s="15"/>
      <c r="B415" s="255"/>
      <c r="C415" s="256"/>
      <c r="D415" s="235" t="s">
        <v>154</v>
      </c>
      <c r="E415" s="257" t="s">
        <v>1</v>
      </c>
      <c r="F415" s="258" t="s">
        <v>157</v>
      </c>
      <c r="G415" s="256"/>
      <c r="H415" s="259">
        <v>4.7999999999999998</v>
      </c>
      <c r="I415" s="260"/>
      <c r="J415" s="256"/>
      <c r="K415" s="256"/>
      <c r="L415" s="261"/>
      <c r="M415" s="262"/>
      <c r="N415" s="263"/>
      <c r="O415" s="263"/>
      <c r="P415" s="263"/>
      <c r="Q415" s="263"/>
      <c r="R415" s="263"/>
      <c r="S415" s="263"/>
      <c r="T415" s="264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5" t="s">
        <v>154</v>
      </c>
      <c r="AU415" s="265" t="s">
        <v>86</v>
      </c>
      <c r="AV415" s="15" t="s">
        <v>152</v>
      </c>
      <c r="AW415" s="15" t="s">
        <v>33</v>
      </c>
      <c r="AX415" s="15" t="s">
        <v>84</v>
      </c>
      <c r="AY415" s="265" t="s">
        <v>146</v>
      </c>
    </row>
    <row r="416" s="2" customFormat="1" ht="24.15" customHeight="1">
      <c r="A416" s="38"/>
      <c r="B416" s="39"/>
      <c r="C416" s="219" t="s">
        <v>569</v>
      </c>
      <c r="D416" s="219" t="s">
        <v>148</v>
      </c>
      <c r="E416" s="220" t="s">
        <v>1007</v>
      </c>
      <c r="F416" s="221" t="s">
        <v>1008</v>
      </c>
      <c r="G416" s="222" t="s">
        <v>164</v>
      </c>
      <c r="H416" s="223">
        <v>16</v>
      </c>
      <c r="I416" s="224"/>
      <c r="J416" s="225">
        <f>ROUND(I416*H416,2)</f>
        <v>0</v>
      </c>
      <c r="K416" s="226"/>
      <c r="L416" s="44"/>
      <c r="M416" s="227" t="s">
        <v>1</v>
      </c>
      <c r="N416" s="228" t="s">
        <v>41</v>
      </c>
      <c r="O416" s="91"/>
      <c r="P416" s="229">
        <f>O416*H416</f>
        <v>0</v>
      </c>
      <c r="Q416" s="229">
        <v>0.00143757</v>
      </c>
      <c r="R416" s="229">
        <f>Q416*H416</f>
        <v>0.02300112</v>
      </c>
      <c r="S416" s="229">
        <v>0.002</v>
      </c>
      <c r="T416" s="230">
        <f>S416*H416</f>
        <v>0.032000000000000001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1" t="s">
        <v>152</v>
      </c>
      <c r="AT416" s="231" t="s">
        <v>148</v>
      </c>
      <c r="AU416" s="231" t="s">
        <v>86</v>
      </c>
      <c r="AY416" s="17" t="s">
        <v>146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7" t="s">
        <v>84</v>
      </c>
      <c r="BK416" s="232">
        <f>ROUND(I416*H416,2)</f>
        <v>0</v>
      </c>
      <c r="BL416" s="17" t="s">
        <v>152</v>
      </c>
      <c r="BM416" s="231" t="s">
        <v>1009</v>
      </c>
    </row>
    <row r="417" s="13" customFormat="1">
      <c r="A417" s="13"/>
      <c r="B417" s="233"/>
      <c r="C417" s="234"/>
      <c r="D417" s="235" t="s">
        <v>154</v>
      </c>
      <c r="E417" s="236" t="s">
        <v>1</v>
      </c>
      <c r="F417" s="237" t="s">
        <v>1010</v>
      </c>
      <c r="G417" s="234"/>
      <c r="H417" s="236" t="s">
        <v>1</v>
      </c>
      <c r="I417" s="238"/>
      <c r="J417" s="234"/>
      <c r="K417" s="234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154</v>
      </c>
      <c r="AU417" s="243" t="s">
        <v>86</v>
      </c>
      <c r="AV417" s="13" t="s">
        <v>84</v>
      </c>
      <c r="AW417" s="13" t="s">
        <v>33</v>
      </c>
      <c r="AX417" s="13" t="s">
        <v>76</v>
      </c>
      <c r="AY417" s="243" t="s">
        <v>146</v>
      </c>
    </row>
    <row r="418" s="14" customFormat="1">
      <c r="A418" s="14"/>
      <c r="B418" s="244"/>
      <c r="C418" s="245"/>
      <c r="D418" s="235" t="s">
        <v>154</v>
      </c>
      <c r="E418" s="246" t="s">
        <v>1</v>
      </c>
      <c r="F418" s="247" t="s">
        <v>1011</v>
      </c>
      <c r="G418" s="245"/>
      <c r="H418" s="248">
        <v>16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154</v>
      </c>
      <c r="AU418" s="254" t="s">
        <v>86</v>
      </c>
      <c r="AV418" s="14" t="s">
        <v>86</v>
      </c>
      <c r="AW418" s="14" t="s">
        <v>33</v>
      </c>
      <c r="AX418" s="14" t="s">
        <v>76</v>
      </c>
      <c r="AY418" s="254" t="s">
        <v>146</v>
      </c>
    </row>
    <row r="419" s="15" customFormat="1">
      <c r="A419" s="15"/>
      <c r="B419" s="255"/>
      <c r="C419" s="256"/>
      <c r="D419" s="235" t="s">
        <v>154</v>
      </c>
      <c r="E419" s="257" t="s">
        <v>1</v>
      </c>
      <c r="F419" s="258" t="s">
        <v>157</v>
      </c>
      <c r="G419" s="256"/>
      <c r="H419" s="259">
        <v>16</v>
      </c>
      <c r="I419" s="260"/>
      <c r="J419" s="256"/>
      <c r="K419" s="256"/>
      <c r="L419" s="261"/>
      <c r="M419" s="262"/>
      <c r="N419" s="263"/>
      <c r="O419" s="263"/>
      <c r="P419" s="263"/>
      <c r="Q419" s="263"/>
      <c r="R419" s="263"/>
      <c r="S419" s="263"/>
      <c r="T419" s="264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5" t="s">
        <v>154</v>
      </c>
      <c r="AU419" s="265" t="s">
        <v>86</v>
      </c>
      <c r="AV419" s="15" t="s">
        <v>152</v>
      </c>
      <c r="AW419" s="15" t="s">
        <v>33</v>
      </c>
      <c r="AX419" s="15" t="s">
        <v>84</v>
      </c>
      <c r="AY419" s="265" t="s">
        <v>146</v>
      </c>
    </row>
    <row r="420" s="12" customFormat="1" ht="22.8" customHeight="1">
      <c r="A420" s="12"/>
      <c r="B420" s="203"/>
      <c r="C420" s="204"/>
      <c r="D420" s="205" t="s">
        <v>75</v>
      </c>
      <c r="E420" s="217" t="s">
        <v>499</v>
      </c>
      <c r="F420" s="217" t="s">
        <v>500</v>
      </c>
      <c r="G420" s="204"/>
      <c r="H420" s="204"/>
      <c r="I420" s="207"/>
      <c r="J420" s="218">
        <f>BK420</f>
        <v>0</v>
      </c>
      <c r="K420" s="204"/>
      <c r="L420" s="209"/>
      <c r="M420" s="210"/>
      <c r="N420" s="211"/>
      <c r="O420" s="211"/>
      <c r="P420" s="212">
        <f>SUM(P421:P435)</f>
        <v>0</v>
      </c>
      <c r="Q420" s="211"/>
      <c r="R420" s="212">
        <f>SUM(R421:R435)</f>
        <v>0</v>
      </c>
      <c r="S420" s="211"/>
      <c r="T420" s="213">
        <f>SUM(T421:T435)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14" t="s">
        <v>84</v>
      </c>
      <c r="AT420" s="215" t="s">
        <v>75</v>
      </c>
      <c r="AU420" s="215" t="s">
        <v>84</v>
      </c>
      <c r="AY420" s="214" t="s">
        <v>146</v>
      </c>
      <c r="BK420" s="216">
        <f>SUM(BK421:BK435)</f>
        <v>0</v>
      </c>
    </row>
    <row r="421" s="2" customFormat="1" ht="24.15" customHeight="1">
      <c r="A421" s="38"/>
      <c r="B421" s="39"/>
      <c r="C421" s="219" t="s">
        <v>577</v>
      </c>
      <c r="D421" s="219" t="s">
        <v>148</v>
      </c>
      <c r="E421" s="220" t="s">
        <v>506</v>
      </c>
      <c r="F421" s="221" t="s">
        <v>1012</v>
      </c>
      <c r="G421" s="222" t="s">
        <v>188</v>
      </c>
      <c r="H421" s="223">
        <v>47.658000000000001</v>
      </c>
      <c r="I421" s="224"/>
      <c r="J421" s="225">
        <f>ROUND(I421*H421,2)</f>
        <v>0</v>
      </c>
      <c r="K421" s="226"/>
      <c r="L421" s="44"/>
      <c r="M421" s="227" t="s">
        <v>1</v>
      </c>
      <c r="N421" s="228" t="s">
        <v>41</v>
      </c>
      <c r="O421" s="91"/>
      <c r="P421" s="229">
        <f>O421*H421</f>
        <v>0</v>
      </c>
      <c r="Q421" s="229">
        <v>0</v>
      </c>
      <c r="R421" s="229">
        <f>Q421*H421</f>
        <v>0</v>
      </c>
      <c r="S421" s="229">
        <v>0</v>
      </c>
      <c r="T421" s="230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1" t="s">
        <v>152</v>
      </c>
      <c r="AT421" s="231" t="s">
        <v>148</v>
      </c>
      <c r="AU421" s="231" t="s">
        <v>86</v>
      </c>
      <c r="AY421" s="17" t="s">
        <v>146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7" t="s">
        <v>84</v>
      </c>
      <c r="BK421" s="232">
        <f>ROUND(I421*H421,2)</f>
        <v>0</v>
      </c>
      <c r="BL421" s="17" t="s">
        <v>152</v>
      </c>
      <c r="BM421" s="231" t="s">
        <v>1013</v>
      </c>
    </row>
    <row r="422" s="2" customFormat="1" ht="16.5" customHeight="1">
      <c r="A422" s="38"/>
      <c r="B422" s="39"/>
      <c r="C422" s="219" t="s">
        <v>584</v>
      </c>
      <c r="D422" s="219" t="s">
        <v>148</v>
      </c>
      <c r="E422" s="220" t="s">
        <v>511</v>
      </c>
      <c r="F422" s="221" t="s">
        <v>1014</v>
      </c>
      <c r="G422" s="222" t="s">
        <v>188</v>
      </c>
      <c r="H422" s="223">
        <v>1238.77</v>
      </c>
      <c r="I422" s="224"/>
      <c r="J422" s="225">
        <f>ROUND(I422*H422,2)</f>
        <v>0</v>
      </c>
      <c r="K422" s="226"/>
      <c r="L422" s="44"/>
      <c r="M422" s="227" t="s">
        <v>1</v>
      </c>
      <c r="N422" s="228" t="s">
        <v>41</v>
      </c>
      <c r="O422" s="91"/>
      <c r="P422" s="229">
        <f>O422*H422</f>
        <v>0</v>
      </c>
      <c r="Q422" s="229">
        <v>0</v>
      </c>
      <c r="R422" s="229">
        <f>Q422*H422</f>
        <v>0</v>
      </c>
      <c r="S422" s="229">
        <v>0</v>
      </c>
      <c r="T422" s="230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1" t="s">
        <v>152</v>
      </c>
      <c r="AT422" s="231" t="s">
        <v>148</v>
      </c>
      <c r="AU422" s="231" t="s">
        <v>86</v>
      </c>
      <c r="AY422" s="17" t="s">
        <v>146</v>
      </c>
      <c r="BE422" s="232">
        <f>IF(N422="základní",J422,0)</f>
        <v>0</v>
      </c>
      <c r="BF422" s="232">
        <f>IF(N422="snížená",J422,0)</f>
        <v>0</v>
      </c>
      <c r="BG422" s="232">
        <f>IF(N422="zákl. přenesená",J422,0)</f>
        <v>0</v>
      </c>
      <c r="BH422" s="232">
        <f>IF(N422="sníž. přenesená",J422,0)</f>
        <v>0</v>
      </c>
      <c r="BI422" s="232">
        <f>IF(N422="nulová",J422,0)</f>
        <v>0</v>
      </c>
      <c r="BJ422" s="17" t="s">
        <v>84</v>
      </c>
      <c r="BK422" s="232">
        <f>ROUND(I422*H422,2)</f>
        <v>0</v>
      </c>
      <c r="BL422" s="17" t="s">
        <v>152</v>
      </c>
      <c r="BM422" s="231" t="s">
        <v>1015</v>
      </c>
    </row>
    <row r="423" s="14" customFormat="1">
      <c r="A423" s="14"/>
      <c r="B423" s="244"/>
      <c r="C423" s="245"/>
      <c r="D423" s="235" t="s">
        <v>154</v>
      </c>
      <c r="E423" s="246" t="s">
        <v>1</v>
      </c>
      <c r="F423" s="247" t="s">
        <v>1016</v>
      </c>
      <c r="G423" s="245"/>
      <c r="H423" s="248">
        <v>1238.77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154</v>
      </c>
      <c r="AU423" s="254" t="s">
        <v>86</v>
      </c>
      <c r="AV423" s="14" t="s">
        <v>86</v>
      </c>
      <c r="AW423" s="14" t="s">
        <v>33</v>
      </c>
      <c r="AX423" s="14" t="s">
        <v>76</v>
      </c>
      <c r="AY423" s="254" t="s">
        <v>146</v>
      </c>
    </row>
    <row r="424" s="15" customFormat="1">
      <c r="A424" s="15"/>
      <c r="B424" s="255"/>
      <c r="C424" s="256"/>
      <c r="D424" s="235" t="s">
        <v>154</v>
      </c>
      <c r="E424" s="257" t="s">
        <v>1</v>
      </c>
      <c r="F424" s="258" t="s">
        <v>157</v>
      </c>
      <c r="G424" s="256"/>
      <c r="H424" s="259">
        <v>1238.77</v>
      </c>
      <c r="I424" s="260"/>
      <c r="J424" s="256"/>
      <c r="K424" s="256"/>
      <c r="L424" s="261"/>
      <c r="M424" s="262"/>
      <c r="N424" s="263"/>
      <c r="O424" s="263"/>
      <c r="P424" s="263"/>
      <c r="Q424" s="263"/>
      <c r="R424" s="263"/>
      <c r="S424" s="263"/>
      <c r="T424" s="264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5" t="s">
        <v>154</v>
      </c>
      <c r="AU424" s="265" t="s">
        <v>86</v>
      </c>
      <c r="AV424" s="15" t="s">
        <v>152</v>
      </c>
      <c r="AW424" s="15" t="s">
        <v>33</v>
      </c>
      <c r="AX424" s="15" t="s">
        <v>84</v>
      </c>
      <c r="AY424" s="265" t="s">
        <v>146</v>
      </c>
    </row>
    <row r="425" s="2" customFormat="1" ht="24.15" customHeight="1">
      <c r="A425" s="38"/>
      <c r="B425" s="39"/>
      <c r="C425" s="219" t="s">
        <v>595</v>
      </c>
      <c r="D425" s="219" t="s">
        <v>148</v>
      </c>
      <c r="E425" s="220" t="s">
        <v>517</v>
      </c>
      <c r="F425" s="221" t="s">
        <v>1017</v>
      </c>
      <c r="G425" s="222" t="s">
        <v>188</v>
      </c>
      <c r="H425" s="223">
        <v>47.658000000000001</v>
      </c>
      <c r="I425" s="224"/>
      <c r="J425" s="225">
        <f>ROUND(I425*H425,2)</f>
        <v>0</v>
      </c>
      <c r="K425" s="226"/>
      <c r="L425" s="44"/>
      <c r="M425" s="227" t="s">
        <v>1</v>
      </c>
      <c r="N425" s="228" t="s">
        <v>41</v>
      </c>
      <c r="O425" s="91"/>
      <c r="P425" s="229">
        <f>O425*H425</f>
        <v>0</v>
      </c>
      <c r="Q425" s="229">
        <v>0</v>
      </c>
      <c r="R425" s="229">
        <f>Q425*H425</f>
        <v>0</v>
      </c>
      <c r="S425" s="229">
        <v>0</v>
      </c>
      <c r="T425" s="230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1" t="s">
        <v>152</v>
      </c>
      <c r="AT425" s="231" t="s">
        <v>148</v>
      </c>
      <c r="AU425" s="231" t="s">
        <v>86</v>
      </c>
      <c r="AY425" s="17" t="s">
        <v>146</v>
      </c>
      <c r="BE425" s="232">
        <f>IF(N425="základní",J425,0)</f>
        <v>0</v>
      </c>
      <c r="BF425" s="232">
        <f>IF(N425="snížená",J425,0)</f>
        <v>0</v>
      </c>
      <c r="BG425" s="232">
        <f>IF(N425="zákl. přenesená",J425,0)</f>
        <v>0</v>
      </c>
      <c r="BH425" s="232">
        <f>IF(N425="sníž. přenesená",J425,0)</f>
        <v>0</v>
      </c>
      <c r="BI425" s="232">
        <f>IF(N425="nulová",J425,0)</f>
        <v>0</v>
      </c>
      <c r="BJ425" s="17" t="s">
        <v>84</v>
      </c>
      <c r="BK425" s="232">
        <f>ROUND(I425*H425,2)</f>
        <v>0</v>
      </c>
      <c r="BL425" s="17" t="s">
        <v>152</v>
      </c>
      <c r="BM425" s="231" t="s">
        <v>1018</v>
      </c>
    </row>
    <row r="426" s="2" customFormat="1" ht="21.75" customHeight="1">
      <c r="A426" s="38"/>
      <c r="B426" s="39"/>
      <c r="C426" s="219" t="s">
        <v>603</v>
      </c>
      <c r="D426" s="219" t="s">
        <v>148</v>
      </c>
      <c r="E426" s="220" t="s">
        <v>521</v>
      </c>
      <c r="F426" s="221" t="s">
        <v>1019</v>
      </c>
      <c r="G426" s="222" t="s">
        <v>265</v>
      </c>
      <c r="H426" s="223">
        <v>7</v>
      </c>
      <c r="I426" s="224"/>
      <c r="J426" s="225">
        <f>ROUND(I426*H426,2)</f>
        <v>0</v>
      </c>
      <c r="K426" s="226"/>
      <c r="L426" s="44"/>
      <c r="M426" s="227" t="s">
        <v>1</v>
      </c>
      <c r="N426" s="228" t="s">
        <v>41</v>
      </c>
      <c r="O426" s="91"/>
      <c r="P426" s="229">
        <f>O426*H426</f>
        <v>0</v>
      </c>
      <c r="Q426" s="229">
        <v>0</v>
      </c>
      <c r="R426" s="229">
        <f>Q426*H426</f>
        <v>0</v>
      </c>
      <c r="S426" s="229">
        <v>0</v>
      </c>
      <c r="T426" s="230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1" t="s">
        <v>152</v>
      </c>
      <c r="AT426" s="231" t="s">
        <v>148</v>
      </c>
      <c r="AU426" s="231" t="s">
        <v>86</v>
      </c>
      <c r="AY426" s="17" t="s">
        <v>146</v>
      </c>
      <c r="BE426" s="232">
        <f>IF(N426="základní",J426,0)</f>
        <v>0</v>
      </c>
      <c r="BF426" s="232">
        <f>IF(N426="snížená",J426,0)</f>
        <v>0</v>
      </c>
      <c r="BG426" s="232">
        <f>IF(N426="zákl. přenesená",J426,0)</f>
        <v>0</v>
      </c>
      <c r="BH426" s="232">
        <f>IF(N426="sníž. přenesená",J426,0)</f>
        <v>0</v>
      </c>
      <c r="BI426" s="232">
        <f>IF(N426="nulová",J426,0)</f>
        <v>0</v>
      </c>
      <c r="BJ426" s="17" t="s">
        <v>84</v>
      </c>
      <c r="BK426" s="232">
        <f>ROUND(I426*H426,2)</f>
        <v>0</v>
      </c>
      <c r="BL426" s="17" t="s">
        <v>152</v>
      </c>
      <c r="BM426" s="231" t="s">
        <v>1020</v>
      </c>
    </row>
    <row r="427" s="13" customFormat="1">
      <c r="A427" s="13"/>
      <c r="B427" s="233"/>
      <c r="C427" s="234"/>
      <c r="D427" s="235" t="s">
        <v>154</v>
      </c>
      <c r="E427" s="236" t="s">
        <v>1</v>
      </c>
      <c r="F427" s="237" t="s">
        <v>1021</v>
      </c>
      <c r="G427" s="234"/>
      <c r="H427" s="236" t="s">
        <v>1</v>
      </c>
      <c r="I427" s="238"/>
      <c r="J427" s="234"/>
      <c r="K427" s="234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154</v>
      </c>
      <c r="AU427" s="243" t="s">
        <v>86</v>
      </c>
      <c r="AV427" s="13" t="s">
        <v>84</v>
      </c>
      <c r="AW427" s="13" t="s">
        <v>33</v>
      </c>
      <c r="AX427" s="13" t="s">
        <v>76</v>
      </c>
      <c r="AY427" s="243" t="s">
        <v>146</v>
      </c>
    </row>
    <row r="428" s="14" customFormat="1">
      <c r="A428" s="14"/>
      <c r="B428" s="244"/>
      <c r="C428" s="245"/>
      <c r="D428" s="235" t="s">
        <v>154</v>
      </c>
      <c r="E428" s="246" t="s">
        <v>1</v>
      </c>
      <c r="F428" s="247" t="s">
        <v>173</v>
      </c>
      <c r="G428" s="245"/>
      <c r="H428" s="248">
        <v>5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4" t="s">
        <v>154</v>
      </c>
      <c r="AU428" s="254" t="s">
        <v>86</v>
      </c>
      <c r="AV428" s="14" t="s">
        <v>86</v>
      </c>
      <c r="AW428" s="14" t="s">
        <v>33</v>
      </c>
      <c r="AX428" s="14" t="s">
        <v>76</v>
      </c>
      <c r="AY428" s="254" t="s">
        <v>146</v>
      </c>
    </row>
    <row r="429" s="13" customFormat="1">
      <c r="A429" s="13"/>
      <c r="B429" s="233"/>
      <c r="C429" s="234"/>
      <c r="D429" s="235" t="s">
        <v>154</v>
      </c>
      <c r="E429" s="236" t="s">
        <v>1</v>
      </c>
      <c r="F429" s="237" t="s">
        <v>689</v>
      </c>
      <c r="G429" s="234"/>
      <c r="H429" s="236" t="s">
        <v>1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154</v>
      </c>
      <c r="AU429" s="243" t="s">
        <v>86</v>
      </c>
      <c r="AV429" s="13" t="s">
        <v>84</v>
      </c>
      <c r="AW429" s="13" t="s">
        <v>33</v>
      </c>
      <c r="AX429" s="13" t="s">
        <v>76</v>
      </c>
      <c r="AY429" s="243" t="s">
        <v>146</v>
      </c>
    </row>
    <row r="430" s="14" customFormat="1">
      <c r="A430" s="14"/>
      <c r="B430" s="244"/>
      <c r="C430" s="245"/>
      <c r="D430" s="235" t="s">
        <v>154</v>
      </c>
      <c r="E430" s="246" t="s">
        <v>1</v>
      </c>
      <c r="F430" s="247" t="s">
        <v>86</v>
      </c>
      <c r="G430" s="245"/>
      <c r="H430" s="248">
        <v>2</v>
      </c>
      <c r="I430" s="249"/>
      <c r="J430" s="245"/>
      <c r="K430" s="245"/>
      <c r="L430" s="250"/>
      <c r="M430" s="251"/>
      <c r="N430" s="252"/>
      <c r="O430" s="252"/>
      <c r="P430" s="252"/>
      <c r="Q430" s="252"/>
      <c r="R430" s="252"/>
      <c r="S430" s="252"/>
      <c r="T430" s="25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4" t="s">
        <v>154</v>
      </c>
      <c r="AU430" s="254" t="s">
        <v>86</v>
      </c>
      <c r="AV430" s="14" t="s">
        <v>86</v>
      </c>
      <c r="AW430" s="14" t="s">
        <v>33</v>
      </c>
      <c r="AX430" s="14" t="s">
        <v>76</v>
      </c>
      <c r="AY430" s="254" t="s">
        <v>146</v>
      </c>
    </row>
    <row r="431" s="15" customFormat="1">
      <c r="A431" s="15"/>
      <c r="B431" s="255"/>
      <c r="C431" s="256"/>
      <c r="D431" s="235" t="s">
        <v>154</v>
      </c>
      <c r="E431" s="257" t="s">
        <v>1</v>
      </c>
      <c r="F431" s="258" t="s">
        <v>157</v>
      </c>
      <c r="G431" s="256"/>
      <c r="H431" s="259">
        <v>7</v>
      </c>
      <c r="I431" s="260"/>
      <c r="J431" s="256"/>
      <c r="K431" s="256"/>
      <c r="L431" s="261"/>
      <c r="M431" s="262"/>
      <c r="N431" s="263"/>
      <c r="O431" s="263"/>
      <c r="P431" s="263"/>
      <c r="Q431" s="263"/>
      <c r="R431" s="263"/>
      <c r="S431" s="263"/>
      <c r="T431" s="264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5" t="s">
        <v>154</v>
      </c>
      <c r="AU431" s="265" t="s">
        <v>86</v>
      </c>
      <c r="AV431" s="15" t="s">
        <v>152</v>
      </c>
      <c r="AW431" s="15" t="s">
        <v>33</v>
      </c>
      <c r="AX431" s="15" t="s">
        <v>84</v>
      </c>
      <c r="AY431" s="265" t="s">
        <v>146</v>
      </c>
    </row>
    <row r="432" s="2" customFormat="1" ht="37.8" customHeight="1">
      <c r="A432" s="38"/>
      <c r="B432" s="39"/>
      <c r="C432" s="219" t="s">
        <v>1022</v>
      </c>
      <c r="D432" s="219" t="s">
        <v>148</v>
      </c>
      <c r="E432" s="220" t="s">
        <v>1023</v>
      </c>
      <c r="F432" s="221" t="s">
        <v>1024</v>
      </c>
      <c r="G432" s="222" t="s">
        <v>188</v>
      </c>
      <c r="H432" s="223">
        <v>17.645</v>
      </c>
      <c r="I432" s="224"/>
      <c r="J432" s="225">
        <f>ROUND(I432*H432,2)</f>
        <v>0</v>
      </c>
      <c r="K432" s="226"/>
      <c r="L432" s="44"/>
      <c r="M432" s="227" t="s">
        <v>1</v>
      </c>
      <c r="N432" s="228" t="s">
        <v>41</v>
      </c>
      <c r="O432" s="91"/>
      <c r="P432" s="229">
        <f>O432*H432</f>
        <v>0</v>
      </c>
      <c r="Q432" s="229">
        <v>0</v>
      </c>
      <c r="R432" s="229">
        <f>Q432*H432</f>
        <v>0</v>
      </c>
      <c r="S432" s="229">
        <v>0</v>
      </c>
      <c r="T432" s="230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31" t="s">
        <v>152</v>
      </c>
      <c r="AT432" s="231" t="s">
        <v>148</v>
      </c>
      <c r="AU432" s="231" t="s">
        <v>86</v>
      </c>
      <c r="AY432" s="17" t="s">
        <v>146</v>
      </c>
      <c r="BE432" s="232">
        <f>IF(N432="základní",J432,0)</f>
        <v>0</v>
      </c>
      <c r="BF432" s="232">
        <f>IF(N432="snížená",J432,0)</f>
        <v>0</v>
      </c>
      <c r="BG432" s="232">
        <f>IF(N432="zákl. přenesená",J432,0)</f>
        <v>0</v>
      </c>
      <c r="BH432" s="232">
        <f>IF(N432="sníž. přenesená",J432,0)</f>
        <v>0</v>
      </c>
      <c r="BI432" s="232">
        <f>IF(N432="nulová",J432,0)</f>
        <v>0</v>
      </c>
      <c r="BJ432" s="17" t="s">
        <v>84</v>
      </c>
      <c r="BK432" s="232">
        <f>ROUND(I432*H432,2)</f>
        <v>0</v>
      </c>
      <c r="BL432" s="17" t="s">
        <v>152</v>
      </c>
      <c r="BM432" s="231" t="s">
        <v>1025</v>
      </c>
    </row>
    <row r="433" s="2" customFormat="1" ht="44.25" customHeight="1">
      <c r="A433" s="38"/>
      <c r="B433" s="39"/>
      <c r="C433" s="219" t="s">
        <v>1026</v>
      </c>
      <c r="D433" s="219" t="s">
        <v>148</v>
      </c>
      <c r="E433" s="220" t="s">
        <v>1027</v>
      </c>
      <c r="F433" s="221" t="s">
        <v>1028</v>
      </c>
      <c r="G433" s="222" t="s">
        <v>188</v>
      </c>
      <c r="H433" s="223">
        <v>28.850999999999999</v>
      </c>
      <c r="I433" s="224"/>
      <c r="J433" s="225">
        <f>ROUND(I433*H433,2)</f>
        <v>0</v>
      </c>
      <c r="K433" s="226"/>
      <c r="L433" s="44"/>
      <c r="M433" s="227" t="s">
        <v>1</v>
      </c>
      <c r="N433" s="228" t="s">
        <v>41</v>
      </c>
      <c r="O433" s="91"/>
      <c r="P433" s="229">
        <f>O433*H433</f>
        <v>0</v>
      </c>
      <c r="Q433" s="229">
        <v>0</v>
      </c>
      <c r="R433" s="229">
        <f>Q433*H433</f>
        <v>0</v>
      </c>
      <c r="S433" s="229">
        <v>0</v>
      </c>
      <c r="T433" s="230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1" t="s">
        <v>152</v>
      </c>
      <c r="AT433" s="231" t="s">
        <v>148</v>
      </c>
      <c r="AU433" s="231" t="s">
        <v>86</v>
      </c>
      <c r="AY433" s="17" t="s">
        <v>146</v>
      </c>
      <c r="BE433" s="232">
        <f>IF(N433="základní",J433,0)</f>
        <v>0</v>
      </c>
      <c r="BF433" s="232">
        <f>IF(N433="snížená",J433,0)</f>
        <v>0</v>
      </c>
      <c r="BG433" s="232">
        <f>IF(N433="zákl. přenesená",J433,0)</f>
        <v>0</v>
      </c>
      <c r="BH433" s="232">
        <f>IF(N433="sníž. přenesená",J433,0)</f>
        <v>0</v>
      </c>
      <c r="BI433" s="232">
        <f>IF(N433="nulová",J433,0)</f>
        <v>0</v>
      </c>
      <c r="BJ433" s="17" t="s">
        <v>84</v>
      </c>
      <c r="BK433" s="232">
        <f>ROUND(I433*H433,2)</f>
        <v>0</v>
      </c>
      <c r="BL433" s="17" t="s">
        <v>152</v>
      </c>
      <c r="BM433" s="231" t="s">
        <v>1029</v>
      </c>
    </row>
    <row r="434" s="14" customFormat="1">
      <c r="A434" s="14"/>
      <c r="B434" s="244"/>
      <c r="C434" s="245"/>
      <c r="D434" s="235" t="s">
        <v>154</v>
      </c>
      <c r="E434" s="246" t="s">
        <v>1</v>
      </c>
      <c r="F434" s="247" t="s">
        <v>1030</v>
      </c>
      <c r="G434" s="245"/>
      <c r="H434" s="248">
        <v>28.850999999999999</v>
      </c>
      <c r="I434" s="249"/>
      <c r="J434" s="245"/>
      <c r="K434" s="245"/>
      <c r="L434" s="250"/>
      <c r="M434" s="251"/>
      <c r="N434" s="252"/>
      <c r="O434" s="252"/>
      <c r="P434" s="252"/>
      <c r="Q434" s="252"/>
      <c r="R434" s="252"/>
      <c r="S434" s="252"/>
      <c r="T434" s="25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4" t="s">
        <v>154</v>
      </c>
      <c r="AU434" s="254" t="s">
        <v>86</v>
      </c>
      <c r="AV434" s="14" t="s">
        <v>86</v>
      </c>
      <c r="AW434" s="14" t="s">
        <v>33</v>
      </c>
      <c r="AX434" s="14" t="s">
        <v>76</v>
      </c>
      <c r="AY434" s="254" t="s">
        <v>146</v>
      </c>
    </row>
    <row r="435" s="15" customFormat="1">
      <c r="A435" s="15"/>
      <c r="B435" s="255"/>
      <c r="C435" s="256"/>
      <c r="D435" s="235" t="s">
        <v>154</v>
      </c>
      <c r="E435" s="257" t="s">
        <v>1</v>
      </c>
      <c r="F435" s="258" t="s">
        <v>157</v>
      </c>
      <c r="G435" s="256"/>
      <c r="H435" s="259">
        <v>28.850999999999999</v>
      </c>
      <c r="I435" s="260"/>
      <c r="J435" s="256"/>
      <c r="K435" s="256"/>
      <c r="L435" s="261"/>
      <c r="M435" s="262"/>
      <c r="N435" s="263"/>
      <c r="O435" s="263"/>
      <c r="P435" s="263"/>
      <c r="Q435" s="263"/>
      <c r="R435" s="263"/>
      <c r="S435" s="263"/>
      <c r="T435" s="264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5" t="s">
        <v>154</v>
      </c>
      <c r="AU435" s="265" t="s">
        <v>86</v>
      </c>
      <c r="AV435" s="15" t="s">
        <v>152</v>
      </c>
      <c r="AW435" s="15" t="s">
        <v>33</v>
      </c>
      <c r="AX435" s="15" t="s">
        <v>84</v>
      </c>
      <c r="AY435" s="265" t="s">
        <v>146</v>
      </c>
    </row>
    <row r="436" s="12" customFormat="1" ht="22.8" customHeight="1">
      <c r="A436" s="12"/>
      <c r="B436" s="203"/>
      <c r="C436" s="204"/>
      <c r="D436" s="205" t="s">
        <v>75</v>
      </c>
      <c r="E436" s="217" t="s">
        <v>525</v>
      </c>
      <c r="F436" s="217" t="s">
        <v>526</v>
      </c>
      <c r="G436" s="204"/>
      <c r="H436" s="204"/>
      <c r="I436" s="207"/>
      <c r="J436" s="218">
        <f>BK436</f>
        <v>0</v>
      </c>
      <c r="K436" s="204"/>
      <c r="L436" s="209"/>
      <c r="M436" s="210"/>
      <c r="N436" s="211"/>
      <c r="O436" s="211"/>
      <c r="P436" s="212">
        <f>SUM(P437:P438)</f>
        <v>0</v>
      </c>
      <c r="Q436" s="211"/>
      <c r="R436" s="212">
        <f>SUM(R437:R438)</f>
        <v>0</v>
      </c>
      <c r="S436" s="211"/>
      <c r="T436" s="213">
        <f>SUM(T437:T438)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14" t="s">
        <v>84</v>
      </c>
      <c r="AT436" s="215" t="s">
        <v>75</v>
      </c>
      <c r="AU436" s="215" t="s">
        <v>84</v>
      </c>
      <c r="AY436" s="214" t="s">
        <v>146</v>
      </c>
      <c r="BK436" s="216">
        <f>SUM(BK437:BK438)</f>
        <v>0</v>
      </c>
    </row>
    <row r="437" s="2" customFormat="1" ht="24.15" customHeight="1">
      <c r="A437" s="38"/>
      <c r="B437" s="39"/>
      <c r="C437" s="219" t="s">
        <v>1031</v>
      </c>
      <c r="D437" s="219" t="s">
        <v>148</v>
      </c>
      <c r="E437" s="220" t="s">
        <v>528</v>
      </c>
      <c r="F437" s="221" t="s">
        <v>1032</v>
      </c>
      <c r="G437" s="222" t="s">
        <v>188</v>
      </c>
      <c r="H437" s="223">
        <v>270.69200000000001</v>
      </c>
      <c r="I437" s="224"/>
      <c r="J437" s="225">
        <f>ROUND(I437*H437,2)</f>
        <v>0</v>
      </c>
      <c r="K437" s="226"/>
      <c r="L437" s="44"/>
      <c r="M437" s="227" t="s">
        <v>1</v>
      </c>
      <c r="N437" s="228" t="s">
        <v>41</v>
      </c>
      <c r="O437" s="91"/>
      <c r="P437" s="229">
        <f>O437*H437</f>
        <v>0</v>
      </c>
      <c r="Q437" s="229">
        <v>0</v>
      </c>
      <c r="R437" s="229">
        <f>Q437*H437</f>
        <v>0</v>
      </c>
      <c r="S437" s="229">
        <v>0</v>
      </c>
      <c r="T437" s="230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1" t="s">
        <v>152</v>
      </c>
      <c r="AT437" s="231" t="s">
        <v>148</v>
      </c>
      <c r="AU437" s="231" t="s">
        <v>86</v>
      </c>
      <c r="AY437" s="17" t="s">
        <v>146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17" t="s">
        <v>84</v>
      </c>
      <c r="BK437" s="232">
        <f>ROUND(I437*H437,2)</f>
        <v>0</v>
      </c>
      <c r="BL437" s="17" t="s">
        <v>152</v>
      </c>
      <c r="BM437" s="231" t="s">
        <v>1033</v>
      </c>
    </row>
    <row r="438" s="2" customFormat="1" ht="33" customHeight="1">
      <c r="A438" s="38"/>
      <c r="B438" s="39"/>
      <c r="C438" s="219" t="s">
        <v>1034</v>
      </c>
      <c r="D438" s="219" t="s">
        <v>148</v>
      </c>
      <c r="E438" s="220" t="s">
        <v>1035</v>
      </c>
      <c r="F438" s="221" t="s">
        <v>1036</v>
      </c>
      <c r="G438" s="222" t="s">
        <v>188</v>
      </c>
      <c r="H438" s="223">
        <v>270.69200000000001</v>
      </c>
      <c r="I438" s="224"/>
      <c r="J438" s="225">
        <f>ROUND(I438*H438,2)</f>
        <v>0</v>
      </c>
      <c r="K438" s="226"/>
      <c r="L438" s="44"/>
      <c r="M438" s="227" t="s">
        <v>1</v>
      </c>
      <c r="N438" s="228" t="s">
        <v>41</v>
      </c>
      <c r="O438" s="91"/>
      <c r="P438" s="229">
        <f>O438*H438</f>
        <v>0</v>
      </c>
      <c r="Q438" s="229">
        <v>0</v>
      </c>
      <c r="R438" s="229">
        <f>Q438*H438</f>
        <v>0</v>
      </c>
      <c r="S438" s="229">
        <v>0</v>
      </c>
      <c r="T438" s="230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1" t="s">
        <v>152</v>
      </c>
      <c r="AT438" s="231" t="s">
        <v>148</v>
      </c>
      <c r="AU438" s="231" t="s">
        <v>86</v>
      </c>
      <c r="AY438" s="17" t="s">
        <v>146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17" t="s">
        <v>84</v>
      </c>
      <c r="BK438" s="232">
        <f>ROUND(I438*H438,2)</f>
        <v>0</v>
      </c>
      <c r="BL438" s="17" t="s">
        <v>152</v>
      </c>
      <c r="BM438" s="231" t="s">
        <v>1037</v>
      </c>
    </row>
    <row r="439" s="12" customFormat="1" ht="25.92" customHeight="1">
      <c r="A439" s="12"/>
      <c r="B439" s="203"/>
      <c r="C439" s="204"/>
      <c r="D439" s="205" t="s">
        <v>75</v>
      </c>
      <c r="E439" s="206" t="s">
        <v>539</v>
      </c>
      <c r="F439" s="206" t="s">
        <v>540</v>
      </c>
      <c r="G439" s="204"/>
      <c r="H439" s="204"/>
      <c r="I439" s="207"/>
      <c r="J439" s="208">
        <f>BK439</f>
        <v>0</v>
      </c>
      <c r="K439" s="204"/>
      <c r="L439" s="209"/>
      <c r="M439" s="210"/>
      <c r="N439" s="211"/>
      <c r="O439" s="211"/>
      <c r="P439" s="212">
        <f>P440</f>
        <v>0</v>
      </c>
      <c r="Q439" s="211"/>
      <c r="R439" s="212">
        <f>R440</f>
        <v>0.095000000000000001</v>
      </c>
      <c r="S439" s="211"/>
      <c r="T439" s="213">
        <f>T440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14" t="s">
        <v>86</v>
      </c>
      <c r="AT439" s="215" t="s">
        <v>75</v>
      </c>
      <c r="AU439" s="215" t="s">
        <v>76</v>
      </c>
      <c r="AY439" s="214" t="s">
        <v>146</v>
      </c>
      <c r="BK439" s="216">
        <f>BK440</f>
        <v>0</v>
      </c>
    </row>
    <row r="440" s="12" customFormat="1" ht="22.8" customHeight="1">
      <c r="A440" s="12"/>
      <c r="B440" s="203"/>
      <c r="C440" s="204"/>
      <c r="D440" s="205" t="s">
        <v>75</v>
      </c>
      <c r="E440" s="217" t="s">
        <v>541</v>
      </c>
      <c r="F440" s="217" t="s">
        <v>542</v>
      </c>
      <c r="G440" s="204"/>
      <c r="H440" s="204"/>
      <c r="I440" s="207"/>
      <c r="J440" s="218">
        <f>BK440</f>
        <v>0</v>
      </c>
      <c r="K440" s="204"/>
      <c r="L440" s="209"/>
      <c r="M440" s="210"/>
      <c r="N440" s="211"/>
      <c r="O440" s="211"/>
      <c r="P440" s="212">
        <f>SUM(P441:P464)</f>
        <v>0</v>
      </c>
      <c r="Q440" s="211"/>
      <c r="R440" s="212">
        <f>SUM(R441:R464)</f>
        <v>0.095000000000000001</v>
      </c>
      <c r="S440" s="211"/>
      <c r="T440" s="213">
        <f>SUM(T441:T464)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14" t="s">
        <v>86</v>
      </c>
      <c r="AT440" s="215" t="s">
        <v>75</v>
      </c>
      <c r="AU440" s="215" t="s">
        <v>84</v>
      </c>
      <c r="AY440" s="214" t="s">
        <v>146</v>
      </c>
      <c r="BK440" s="216">
        <f>SUM(BK441:BK464)</f>
        <v>0</v>
      </c>
    </row>
    <row r="441" s="2" customFormat="1" ht="24.15" customHeight="1">
      <c r="A441" s="38"/>
      <c r="B441" s="39"/>
      <c r="C441" s="219" t="s">
        <v>1038</v>
      </c>
      <c r="D441" s="219" t="s">
        <v>148</v>
      </c>
      <c r="E441" s="220" t="s">
        <v>544</v>
      </c>
      <c r="F441" s="221" t="s">
        <v>1039</v>
      </c>
      <c r="G441" s="222" t="s">
        <v>151</v>
      </c>
      <c r="H441" s="223">
        <v>68.031999999999996</v>
      </c>
      <c r="I441" s="224"/>
      <c r="J441" s="225">
        <f>ROUND(I441*H441,2)</f>
        <v>0</v>
      </c>
      <c r="K441" s="226"/>
      <c r="L441" s="44"/>
      <c r="M441" s="227" t="s">
        <v>1</v>
      </c>
      <c r="N441" s="228" t="s">
        <v>41</v>
      </c>
      <c r="O441" s="91"/>
      <c r="P441" s="229">
        <f>O441*H441</f>
        <v>0</v>
      </c>
      <c r="Q441" s="229">
        <v>0</v>
      </c>
      <c r="R441" s="229">
        <f>Q441*H441</f>
        <v>0</v>
      </c>
      <c r="S441" s="229">
        <v>0</v>
      </c>
      <c r="T441" s="230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31" t="s">
        <v>248</v>
      </c>
      <c r="AT441" s="231" t="s">
        <v>148</v>
      </c>
      <c r="AU441" s="231" t="s">
        <v>86</v>
      </c>
      <c r="AY441" s="17" t="s">
        <v>146</v>
      </c>
      <c r="BE441" s="232">
        <f>IF(N441="základní",J441,0)</f>
        <v>0</v>
      </c>
      <c r="BF441" s="232">
        <f>IF(N441="snížená",J441,0)</f>
        <v>0</v>
      </c>
      <c r="BG441" s="232">
        <f>IF(N441="zákl. přenesená",J441,0)</f>
        <v>0</v>
      </c>
      <c r="BH441" s="232">
        <f>IF(N441="sníž. přenesená",J441,0)</f>
        <v>0</v>
      </c>
      <c r="BI441" s="232">
        <f>IF(N441="nulová",J441,0)</f>
        <v>0</v>
      </c>
      <c r="BJ441" s="17" t="s">
        <v>84</v>
      </c>
      <c r="BK441" s="232">
        <f>ROUND(I441*H441,2)</f>
        <v>0</v>
      </c>
      <c r="BL441" s="17" t="s">
        <v>248</v>
      </c>
      <c r="BM441" s="231" t="s">
        <v>1040</v>
      </c>
    </row>
    <row r="442" s="2" customFormat="1" ht="16.5" customHeight="1">
      <c r="A442" s="38"/>
      <c r="B442" s="39"/>
      <c r="C442" s="270" t="s">
        <v>1041</v>
      </c>
      <c r="D442" s="270" t="s">
        <v>225</v>
      </c>
      <c r="E442" s="271" t="s">
        <v>1042</v>
      </c>
      <c r="F442" s="272" t="s">
        <v>551</v>
      </c>
      <c r="G442" s="273" t="s">
        <v>188</v>
      </c>
      <c r="H442" s="274">
        <v>0.027</v>
      </c>
      <c r="I442" s="275"/>
      <c r="J442" s="276">
        <f>ROUND(I442*H442,2)</f>
        <v>0</v>
      </c>
      <c r="K442" s="277"/>
      <c r="L442" s="278"/>
      <c r="M442" s="279" t="s">
        <v>1</v>
      </c>
      <c r="N442" s="280" t="s">
        <v>41</v>
      </c>
      <c r="O442" s="91"/>
      <c r="P442" s="229">
        <f>O442*H442</f>
        <v>0</v>
      </c>
      <c r="Q442" s="229">
        <v>1</v>
      </c>
      <c r="R442" s="229">
        <f>Q442*H442</f>
        <v>0.027</v>
      </c>
      <c r="S442" s="229">
        <v>0</v>
      </c>
      <c r="T442" s="230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1" t="s">
        <v>348</v>
      </c>
      <c r="AT442" s="231" t="s">
        <v>225</v>
      </c>
      <c r="AU442" s="231" t="s">
        <v>86</v>
      </c>
      <c r="AY442" s="17" t="s">
        <v>146</v>
      </c>
      <c r="BE442" s="232">
        <f>IF(N442="základní",J442,0)</f>
        <v>0</v>
      </c>
      <c r="BF442" s="232">
        <f>IF(N442="snížená",J442,0)</f>
        <v>0</v>
      </c>
      <c r="BG442" s="232">
        <f>IF(N442="zákl. přenesená",J442,0)</f>
        <v>0</v>
      </c>
      <c r="BH442" s="232">
        <f>IF(N442="sníž. přenesená",J442,0)</f>
        <v>0</v>
      </c>
      <c r="BI442" s="232">
        <f>IF(N442="nulová",J442,0)</f>
        <v>0</v>
      </c>
      <c r="BJ442" s="17" t="s">
        <v>84</v>
      </c>
      <c r="BK442" s="232">
        <f>ROUND(I442*H442,2)</f>
        <v>0</v>
      </c>
      <c r="BL442" s="17" t="s">
        <v>248</v>
      </c>
      <c r="BM442" s="231" t="s">
        <v>1043</v>
      </c>
    </row>
    <row r="443" s="2" customFormat="1">
      <c r="A443" s="38"/>
      <c r="B443" s="39"/>
      <c r="C443" s="40"/>
      <c r="D443" s="235" t="s">
        <v>198</v>
      </c>
      <c r="E443" s="40"/>
      <c r="F443" s="266" t="s">
        <v>1044</v>
      </c>
      <c r="G443" s="40"/>
      <c r="H443" s="40"/>
      <c r="I443" s="267"/>
      <c r="J443" s="40"/>
      <c r="K443" s="40"/>
      <c r="L443" s="44"/>
      <c r="M443" s="268"/>
      <c r="N443" s="269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198</v>
      </c>
      <c r="AU443" s="17" t="s">
        <v>86</v>
      </c>
    </row>
    <row r="444" s="2" customFormat="1" ht="24.15" customHeight="1">
      <c r="A444" s="38"/>
      <c r="B444" s="39"/>
      <c r="C444" s="219" t="s">
        <v>1045</v>
      </c>
      <c r="D444" s="219" t="s">
        <v>148</v>
      </c>
      <c r="E444" s="220" t="s">
        <v>556</v>
      </c>
      <c r="F444" s="221" t="s">
        <v>1046</v>
      </c>
      <c r="G444" s="222" t="s">
        <v>151</v>
      </c>
      <c r="H444" s="223">
        <v>136.06399999999999</v>
      </c>
      <c r="I444" s="224"/>
      <c r="J444" s="225">
        <f>ROUND(I444*H444,2)</f>
        <v>0</v>
      </c>
      <c r="K444" s="226"/>
      <c r="L444" s="44"/>
      <c r="M444" s="227" t="s">
        <v>1</v>
      </c>
      <c r="N444" s="228" t="s">
        <v>41</v>
      </c>
      <c r="O444" s="91"/>
      <c r="P444" s="229">
        <f>O444*H444</f>
        <v>0</v>
      </c>
      <c r="Q444" s="229">
        <v>0</v>
      </c>
      <c r="R444" s="229">
        <f>Q444*H444</f>
        <v>0</v>
      </c>
      <c r="S444" s="229">
        <v>0</v>
      </c>
      <c r="T444" s="230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31" t="s">
        <v>248</v>
      </c>
      <c r="AT444" s="231" t="s">
        <v>148</v>
      </c>
      <c r="AU444" s="231" t="s">
        <v>86</v>
      </c>
      <c r="AY444" s="17" t="s">
        <v>146</v>
      </c>
      <c r="BE444" s="232">
        <f>IF(N444="základní",J444,0)</f>
        <v>0</v>
      </c>
      <c r="BF444" s="232">
        <f>IF(N444="snížená",J444,0)</f>
        <v>0</v>
      </c>
      <c r="BG444" s="232">
        <f>IF(N444="zákl. přenesená",J444,0)</f>
        <v>0</v>
      </c>
      <c r="BH444" s="232">
        <f>IF(N444="sníž. přenesená",J444,0)</f>
        <v>0</v>
      </c>
      <c r="BI444" s="232">
        <f>IF(N444="nulová",J444,0)</f>
        <v>0</v>
      </c>
      <c r="BJ444" s="17" t="s">
        <v>84</v>
      </c>
      <c r="BK444" s="232">
        <f>ROUND(I444*H444,2)</f>
        <v>0</v>
      </c>
      <c r="BL444" s="17" t="s">
        <v>248</v>
      </c>
      <c r="BM444" s="231" t="s">
        <v>1047</v>
      </c>
    </row>
    <row r="445" s="14" customFormat="1">
      <c r="A445" s="14"/>
      <c r="B445" s="244"/>
      <c r="C445" s="245"/>
      <c r="D445" s="235" t="s">
        <v>154</v>
      </c>
      <c r="E445" s="246" t="s">
        <v>1</v>
      </c>
      <c r="F445" s="247" t="s">
        <v>1048</v>
      </c>
      <c r="G445" s="245"/>
      <c r="H445" s="248">
        <v>136.06399999999999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4" t="s">
        <v>154</v>
      </c>
      <c r="AU445" s="254" t="s">
        <v>86</v>
      </c>
      <c r="AV445" s="14" t="s">
        <v>86</v>
      </c>
      <c r="AW445" s="14" t="s">
        <v>33</v>
      </c>
      <c r="AX445" s="14" t="s">
        <v>76</v>
      </c>
      <c r="AY445" s="254" t="s">
        <v>146</v>
      </c>
    </row>
    <row r="446" s="15" customFormat="1">
      <c r="A446" s="15"/>
      <c r="B446" s="255"/>
      <c r="C446" s="256"/>
      <c r="D446" s="235" t="s">
        <v>154</v>
      </c>
      <c r="E446" s="257" t="s">
        <v>1</v>
      </c>
      <c r="F446" s="258" t="s">
        <v>157</v>
      </c>
      <c r="G446" s="256"/>
      <c r="H446" s="259">
        <v>136.06399999999999</v>
      </c>
      <c r="I446" s="260"/>
      <c r="J446" s="256"/>
      <c r="K446" s="256"/>
      <c r="L446" s="261"/>
      <c r="M446" s="262"/>
      <c r="N446" s="263"/>
      <c r="O446" s="263"/>
      <c r="P446" s="263"/>
      <c r="Q446" s="263"/>
      <c r="R446" s="263"/>
      <c r="S446" s="263"/>
      <c r="T446" s="264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5" t="s">
        <v>154</v>
      </c>
      <c r="AU446" s="265" t="s">
        <v>86</v>
      </c>
      <c r="AV446" s="15" t="s">
        <v>152</v>
      </c>
      <c r="AW446" s="15" t="s">
        <v>33</v>
      </c>
      <c r="AX446" s="15" t="s">
        <v>84</v>
      </c>
      <c r="AY446" s="265" t="s">
        <v>146</v>
      </c>
    </row>
    <row r="447" s="2" customFormat="1" ht="16.5" customHeight="1">
      <c r="A447" s="38"/>
      <c r="B447" s="39"/>
      <c r="C447" s="270" t="s">
        <v>1049</v>
      </c>
      <c r="D447" s="270" t="s">
        <v>225</v>
      </c>
      <c r="E447" s="271" t="s">
        <v>1050</v>
      </c>
      <c r="F447" s="272" t="s">
        <v>1051</v>
      </c>
      <c r="G447" s="273" t="s">
        <v>188</v>
      </c>
      <c r="H447" s="274">
        <v>0.068000000000000005</v>
      </c>
      <c r="I447" s="275"/>
      <c r="J447" s="276">
        <f>ROUND(I447*H447,2)</f>
        <v>0</v>
      </c>
      <c r="K447" s="277"/>
      <c r="L447" s="278"/>
      <c r="M447" s="279" t="s">
        <v>1</v>
      </c>
      <c r="N447" s="280" t="s">
        <v>41</v>
      </c>
      <c r="O447" s="91"/>
      <c r="P447" s="229">
        <f>O447*H447</f>
        <v>0</v>
      </c>
      <c r="Q447" s="229">
        <v>1</v>
      </c>
      <c r="R447" s="229">
        <f>Q447*H447</f>
        <v>0.068000000000000005</v>
      </c>
      <c r="S447" s="229">
        <v>0</v>
      </c>
      <c r="T447" s="230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31" t="s">
        <v>348</v>
      </c>
      <c r="AT447" s="231" t="s">
        <v>225</v>
      </c>
      <c r="AU447" s="231" t="s">
        <v>86</v>
      </c>
      <c r="AY447" s="17" t="s">
        <v>146</v>
      </c>
      <c r="BE447" s="232">
        <f>IF(N447="základní",J447,0)</f>
        <v>0</v>
      </c>
      <c r="BF447" s="232">
        <f>IF(N447="snížená",J447,0)</f>
        <v>0</v>
      </c>
      <c r="BG447" s="232">
        <f>IF(N447="zákl. přenesená",J447,0)</f>
        <v>0</v>
      </c>
      <c r="BH447" s="232">
        <f>IF(N447="sníž. přenesená",J447,0)</f>
        <v>0</v>
      </c>
      <c r="BI447" s="232">
        <f>IF(N447="nulová",J447,0)</f>
        <v>0</v>
      </c>
      <c r="BJ447" s="17" t="s">
        <v>84</v>
      </c>
      <c r="BK447" s="232">
        <f>ROUND(I447*H447,2)</f>
        <v>0</v>
      </c>
      <c r="BL447" s="17" t="s">
        <v>248</v>
      </c>
      <c r="BM447" s="231" t="s">
        <v>1052</v>
      </c>
    </row>
    <row r="448" s="2" customFormat="1">
      <c r="A448" s="38"/>
      <c r="B448" s="39"/>
      <c r="C448" s="40"/>
      <c r="D448" s="235" t="s">
        <v>198</v>
      </c>
      <c r="E448" s="40"/>
      <c r="F448" s="266" t="s">
        <v>1053</v>
      </c>
      <c r="G448" s="40"/>
      <c r="H448" s="40"/>
      <c r="I448" s="267"/>
      <c r="J448" s="40"/>
      <c r="K448" s="40"/>
      <c r="L448" s="44"/>
      <c r="M448" s="268"/>
      <c r="N448" s="269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198</v>
      </c>
      <c r="AU448" s="17" t="s">
        <v>86</v>
      </c>
    </row>
    <row r="449" s="2" customFormat="1" ht="33" customHeight="1">
      <c r="A449" s="38"/>
      <c r="B449" s="39"/>
      <c r="C449" s="219" t="s">
        <v>1054</v>
      </c>
      <c r="D449" s="219" t="s">
        <v>148</v>
      </c>
      <c r="E449" s="220" t="s">
        <v>1055</v>
      </c>
      <c r="F449" s="221" t="s">
        <v>1056</v>
      </c>
      <c r="G449" s="222" t="s">
        <v>151</v>
      </c>
      <c r="H449" s="223">
        <v>40.424999999999997</v>
      </c>
      <c r="I449" s="224"/>
      <c r="J449" s="225">
        <f>ROUND(I449*H449,2)</f>
        <v>0</v>
      </c>
      <c r="K449" s="226"/>
      <c r="L449" s="44"/>
      <c r="M449" s="227" t="s">
        <v>1</v>
      </c>
      <c r="N449" s="228" t="s">
        <v>41</v>
      </c>
      <c r="O449" s="91"/>
      <c r="P449" s="229">
        <f>O449*H449</f>
        <v>0</v>
      </c>
      <c r="Q449" s="229">
        <v>0</v>
      </c>
      <c r="R449" s="229">
        <f>Q449*H449</f>
        <v>0</v>
      </c>
      <c r="S449" s="229">
        <v>0</v>
      </c>
      <c r="T449" s="230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1" t="s">
        <v>248</v>
      </c>
      <c r="AT449" s="231" t="s">
        <v>148</v>
      </c>
      <c r="AU449" s="231" t="s">
        <v>86</v>
      </c>
      <c r="AY449" s="17" t="s">
        <v>146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17" t="s">
        <v>84</v>
      </c>
      <c r="BK449" s="232">
        <f>ROUND(I449*H449,2)</f>
        <v>0</v>
      </c>
      <c r="BL449" s="17" t="s">
        <v>248</v>
      </c>
      <c r="BM449" s="231" t="s">
        <v>1057</v>
      </c>
    </row>
    <row r="450" s="13" customFormat="1">
      <c r="A450" s="13"/>
      <c r="B450" s="233"/>
      <c r="C450" s="234"/>
      <c r="D450" s="235" t="s">
        <v>154</v>
      </c>
      <c r="E450" s="236" t="s">
        <v>1</v>
      </c>
      <c r="F450" s="237" t="s">
        <v>1058</v>
      </c>
      <c r="G450" s="234"/>
      <c r="H450" s="236" t="s">
        <v>1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154</v>
      </c>
      <c r="AU450" s="243" t="s">
        <v>86</v>
      </c>
      <c r="AV450" s="13" t="s">
        <v>84</v>
      </c>
      <c r="AW450" s="13" t="s">
        <v>33</v>
      </c>
      <c r="AX450" s="13" t="s">
        <v>76</v>
      </c>
      <c r="AY450" s="243" t="s">
        <v>146</v>
      </c>
    </row>
    <row r="451" s="14" customFormat="1">
      <c r="A451" s="14"/>
      <c r="B451" s="244"/>
      <c r="C451" s="245"/>
      <c r="D451" s="235" t="s">
        <v>154</v>
      </c>
      <c r="E451" s="246" t="s">
        <v>1</v>
      </c>
      <c r="F451" s="247" t="s">
        <v>1059</v>
      </c>
      <c r="G451" s="245"/>
      <c r="H451" s="248">
        <v>40.424999999999997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4" t="s">
        <v>154</v>
      </c>
      <c r="AU451" s="254" t="s">
        <v>86</v>
      </c>
      <c r="AV451" s="14" t="s">
        <v>86</v>
      </c>
      <c r="AW451" s="14" t="s">
        <v>33</v>
      </c>
      <c r="AX451" s="14" t="s">
        <v>76</v>
      </c>
      <c r="AY451" s="254" t="s">
        <v>146</v>
      </c>
    </row>
    <row r="452" s="15" customFormat="1">
      <c r="A452" s="15"/>
      <c r="B452" s="255"/>
      <c r="C452" s="256"/>
      <c r="D452" s="235" t="s">
        <v>154</v>
      </c>
      <c r="E452" s="257" t="s">
        <v>1</v>
      </c>
      <c r="F452" s="258" t="s">
        <v>157</v>
      </c>
      <c r="G452" s="256"/>
      <c r="H452" s="259">
        <v>40.424999999999997</v>
      </c>
      <c r="I452" s="260"/>
      <c r="J452" s="256"/>
      <c r="K452" s="256"/>
      <c r="L452" s="261"/>
      <c r="M452" s="262"/>
      <c r="N452" s="263"/>
      <c r="O452" s="263"/>
      <c r="P452" s="263"/>
      <c r="Q452" s="263"/>
      <c r="R452" s="263"/>
      <c r="S452" s="263"/>
      <c r="T452" s="264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65" t="s">
        <v>154</v>
      </c>
      <c r="AU452" s="265" t="s">
        <v>86</v>
      </c>
      <c r="AV452" s="15" t="s">
        <v>152</v>
      </c>
      <c r="AW452" s="15" t="s">
        <v>33</v>
      </c>
      <c r="AX452" s="15" t="s">
        <v>84</v>
      </c>
      <c r="AY452" s="265" t="s">
        <v>146</v>
      </c>
    </row>
    <row r="453" s="2" customFormat="1" ht="33" customHeight="1">
      <c r="A453" s="38"/>
      <c r="B453" s="39"/>
      <c r="C453" s="219" t="s">
        <v>1060</v>
      </c>
      <c r="D453" s="219" t="s">
        <v>148</v>
      </c>
      <c r="E453" s="220" t="s">
        <v>1061</v>
      </c>
      <c r="F453" s="221" t="s">
        <v>1062</v>
      </c>
      <c r="G453" s="222" t="s">
        <v>151</v>
      </c>
      <c r="H453" s="223">
        <v>87.5</v>
      </c>
      <c r="I453" s="224"/>
      <c r="J453" s="225">
        <f>ROUND(I453*H453,2)</f>
        <v>0</v>
      </c>
      <c r="K453" s="226"/>
      <c r="L453" s="44"/>
      <c r="M453" s="227" t="s">
        <v>1</v>
      </c>
      <c r="N453" s="228" t="s">
        <v>41</v>
      </c>
      <c r="O453" s="91"/>
      <c r="P453" s="229">
        <f>O453*H453</f>
        <v>0</v>
      </c>
      <c r="Q453" s="229">
        <v>0</v>
      </c>
      <c r="R453" s="229">
        <f>Q453*H453</f>
        <v>0</v>
      </c>
      <c r="S453" s="229">
        <v>0</v>
      </c>
      <c r="T453" s="230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31" t="s">
        <v>248</v>
      </c>
      <c r="AT453" s="231" t="s">
        <v>148</v>
      </c>
      <c r="AU453" s="231" t="s">
        <v>86</v>
      </c>
      <c r="AY453" s="17" t="s">
        <v>146</v>
      </c>
      <c r="BE453" s="232">
        <f>IF(N453="základní",J453,0)</f>
        <v>0</v>
      </c>
      <c r="BF453" s="232">
        <f>IF(N453="snížená",J453,0)</f>
        <v>0</v>
      </c>
      <c r="BG453" s="232">
        <f>IF(N453="zákl. přenesená",J453,0)</f>
        <v>0</v>
      </c>
      <c r="BH453" s="232">
        <f>IF(N453="sníž. přenesená",J453,0)</f>
        <v>0</v>
      </c>
      <c r="BI453" s="232">
        <f>IF(N453="nulová",J453,0)</f>
        <v>0</v>
      </c>
      <c r="BJ453" s="17" t="s">
        <v>84</v>
      </c>
      <c r="BK453" s="232">
        <f>ROUND(I453*H453,2)</f>
        <v>0</v>
      </c>
      <c r="BL453" s="17" t="s">
        <v>248</v>
      </c>
      <c r="BM453" s="231" t="s">
        <v>1063</v>
      </c>
    </row>
    <row r="454" s="13" customFormat="1">
      <c r="A454" s="13"/>
      <c r="B454" s="233"/>
      <c r="C454" s="234"/>
      <c r="D454" s="235" t="s">
        <v>154</v>
      </c>
      <c r="E454" s="236" t="s">
        <v>1</v>
      </c>
      <c r="F454" s="237" t="s">
        <v>1064</v>
      </c>
      <c r="G454" s="234"/>
      <c r="H454" s="236" t="s">
        <v>1</v>
      </c>
      <c r="I454" s="238"/>
      <c r="J454" s="234"/>
      <c r="K454" s="234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154</v>
      </c>
      <c r="AU454" s="243" t="s">
        <v>86</v>
      </c>
      <c r="AV454" s="13" t="s">
        <v>84</v>
      </c>
      <c r="AW454" s="13" t="s">
        <v>33</v>
      </c>
      <c r="AX454" s="13" t="s">
        <v>76</v>
      </c>
      <c r="AY454" s="243" t="s">
        <v>146</v>
      </c>
    </row>
    <row r="455" s="13" customFormat="1">
      <c r="A455" s="13"/>
      <c r="B455" s="233"/>
      <c r="C455" s="234"/>
      <c r="D455" s="235" t="s">
        <v>154</v>
      </c>
      <c r="E455" s="236" t="s">
        <v>1</v>
      </c>
      <c r="F455" s="237" t="s">
        <v>1065</v>
      </c>
      <c r="G455" s="234"/>
      <c r="H455" s="236" t="s">
        <v>1</v>
      </c>
      <c r="I455" s="238"/>
      <c r="J455" s="234"/>
      <c r="K455" s="234"/>
      <c r="L455" s="239"/>
      <c r="M455" s="240"/>
      <c r="N455" s="241"/>
      <c r="O455" s="241"/>
      <c r="P455" s="241"/>
      <c r="Q455" s="241"/>
      <c r="R455" s="241"/>
      <c r="S455" s="241"/>
      <c r="T455" s="24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3" t="s">
        <v>154</v>
      </c>
      <c r="AU455" s="243" t="s">
        <v>86</v>
      </c>
      <c r="AV455" s="13" t="s">
        <v>84</v>
      </c>
      <c r="AW455" s="13" t="s">
        <v>33</v>
      </c>
      <c r="AX455" s="13" t="s">
        <v>76</v>
      </c>
      <c r="AY455" s="243" t="s">
        <v>146</v>
      </c>
    </row>
    <row r="456" s="14" customFormat="1">
      <c r="A456" s="14"/>
      <c r="B456" s="244"/>
      <c r="C456" s="245"/>
      <c r="D456" s="235" t="s">
        <v>154</v>
      </c>
      <c r="E456" s="246" t="s">
        <v>1</v>
      </c>
      <c r="F456" s="247" t="s">
        <v>1066</v>
      </c>
      <c r="G456" s="245"/>
      <c r="H456" s="248">
        <v>45.5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4" t="s">
        <v>154</v>
      </c>
      <c r="AU456" s="254" t="s">
        <v>86</v>
      </c>
      <c r="AV456" s="14" t="s">
        <v>86</v>
      </c>
      <c r="AW456" s="14" t="s">
        <v>33</v>
      </c>
      <c r="AX456" s="14" t="s">
        <v>76</v>
      </c>
      <c r="AY456" s="254" t="s">
        <v>146</v>
      </c>
    </row>
    <row r="457" s="13" customFormat="1">
      <c r="A457" s="13"/>
      <c r="B457" s="233"/>
      <c r="C457" s="234"/>
      <c r="D457" s="235" t="s">
        <v>154</v>
      </c>
      <c r="E457" s="236" t="s">
        <v>1</v>
      </c>
      <c r="F457" s="237" t="s">
        <v>1067</v>
      </c>
      <c r="G457" s="234"/>
      <c r="H457" s="236" t="s">
        <v>1</v>
      </c>
      <c r="I457" s="238"/>
      <c r="J457" s="234"/>
      <c r="K457" s="234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154</v>
      </c>
      <c r="AU457" s="243" t="s">
        <v>86</v>
      </c>
      <c r="AV457" s="13" t="s">
        <v>84</v>
      </c>
      <c r="AW457" s="13" t="s">
        <v>33</v>
      </c>
      <c r="AX457" s="13" t="s">
        <v>76</v>
      </c>
      <c r="AY457" s="243" t="s">
        <v>146</v>
      </c>
    </row>
    <row r="458" s="14" customFormat="1">
      <c r="A458" s="14"/>
      <c r="B458" s="244"/>
      <c r="C458" s="245"/>
      <c r="D458" s="235" t="s">
        <v>154</v>
      </c>
      <c r="E458" s="246" t="s">
        <v>1</v>
      </c>
      <c r="F458" s="247" t="s">
        <v>766</v>
      </c>
      <c r="G458" s="245"/>
      <c r="H458" s="248">
        <v>42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4" t="s">
        <v>154</v>
      </c>
      <c r="AU458" s="254" t="s">
        <v>86</v>
      </c>
      <c r="AV458" s="14" t="s">
        <v>86</v>
      </c>
      <c r="AW458" s="14" t="s">
        <v>33</v>
      </c>
      <c r="AX458" s="14" t="s">
        <v>76</v>
      </c>
      <c r="AY458" s="254" t="s">
        <v>146</v>
      </c>
    </row>
    <row r="459" s="15" customFormat="1">
      <c r="A459" s="15"/>
      <c r="B459" s="255"/>
      <c r="C459" s="256"/>
      <c r="D459" s="235" t="s">
        <v>154</v>
      </c>
      <c r="E459" s="257" t="s">
        <v>1</v>
      </c>
      <c r="F459" s="258" t="s">
        <v>157</v>
      </c>
      <c r="G459" s="256"/>
      <c r="H459" s="259">
        <v>87.5</v>
      </c>
      <c r="I459" s="260"/>
      <c r="J459" s="256"/>
      <c r="K459" s="256"/>
      <c r="L459" s="261"/>
      <c r="M459" s="262"/>
      <c r="N459" s="263"/>
      <c r="O459" s="263"/>
      <c r="P459" s="263"/>
      <c r="Q459" s="263"/>
      <c r="R459" s="263"/>
      <c r="S459" s="263"/>
      <c r="T459" s="264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65" t="s">
        <v>154</v>
      </c>
      <c r="AU459" s="265" t="s">
        <v>86</v>
      </c>
      <c r="AV459" s="15" t="s">
        <v>152</v>
      </c>
      <c r="AW459" s="15" t="s">
        <v>33</v>
      </c>
      <c r="AX459" s="15" t="s">
        <v>84</v>
      </c>
      <c r="AY459" s="265" t="s">
        <v>146</v>
      </c>
    </row>
    <row r="460" s="2" customFormat="1" ht="33" customHeight="1">
      <c r="A460" s="38"/>
      <c r="B460" s="39"/>
      <c r="C460" s="219" t="s">
        <v>1068</v>
      </c>
      <c r="D460" s="219" t="s">
        <v>148</v>
      </c>
      <c r="E460" s="220" t="s">
        <v>1069</v>
      </c>
      <c r="F460" s="221" t="s">
        <v>571</v>
      </c>
      <c r="G460" s="222" t="s">
        <v>164</v>
      </c>
      <c r="H460" s="223">
        <v>20.800000000000001</v>
      </c>
      <c r="I460" s="224"/>
      <c r="J460" s="225">
        <f>ROUND(I460*H460,2)</f>
        <v>0</v>
      </c>
      <c r="K460" s="226"/>
      <c r="L460" s="44"/>
      <c r="M460" s="227" t="s">
        <v>1</v>
      </c>
      <c r="N460" s="228" t="s">
        <v>41</v>
      </c>
      <c r="O460" s="91"/>
      <c r="P460" s="229">
        <f>O460*H460</f>
        <v>0</v>
      </c>
      <c r="Q460" s="229">
        <v>0</v>
      </c>
      <c r="R460" s="229">
        <f>Q460*H460</f>
        <v>0</v>
      </c>
      <c r="S460" s="229">
        <v>0</v>
      </c>
      <c r="T460" s="230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31" t="s">
        <v>248</v>
      </c>
      <c r="AT460" s="231" t="s">
        <v>148</v>
      </c>
      <c r="AU460" s="231" t="s">
        <v>86</v>
      </c>
      <c r="AY460" s="17" t="s">
        <v>146</v>
      </c>
      <c r="BE460" s="232">
        <f>IF(N460="základní",J460,0)</f>
        <v>0</v>
      </c>
      <c r="BF460" s="232">
        <f>IF(N460="snížená",J460,0)</f>
        <v>0</v>
      </c>
      <c r="BG460" s="232">
        <f>IF(N460="zákl. přenesená",J460,0)</f>
        <v>0</v>
      </c>
      <c r="BH460" s="232">
        <f>IF(N460="sníž. přenesená",J460,0)</f>
        <v>0</v>
      </c>
      <c r="BI460" s="232">
        <f>IF(N460="nulová",J460,0)</f>
        <v>0</v>
      </c>
      <c r="BJ460" s="17" t="s">
        <v>84</v>
      </c>
      <c r="BK460" s="232">
        <f>ROUND(I460*H460,2)</f>
        <v>0</v>
      </c>
      <c r="BL460" s="17" t="s">
        <v>248</v>
      </c>
      <c r="BM460" s="231" t="s">
        <v>1070</v>
      </c>
    </row>
    <row r="461" s="2" customFormat="1">
      <c r="A461" s="38"/>
      <c r="B461" s="39"/>
      <c r="C461" s="40"/>
      <c r="D461" s="235" t="s">
        <v>198</v>
      </c>
      <c r="E461" s="40"/>
      <c r="F461" s="266" t="s">
        <v>1071</v>
      </c>
      <c r="G461" s="40"/>
      <c r="H461" s="40"/>
      <c r="I461" s="267"/>
      <c r="J461" s="40"/>
      <c r="K461" s="40"/>
      <c r="L461" s="44"/>
      <c r="M461" s="268"/>
      <c r="N461" s="269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198</v>
      </c>
      <c r="AU461" s="17" t="s">
        <v>86</v>
      </c>
    </row>
    <row r="462" s="14" customFormat="1">
      <c r="A462" s="14"/>
      <c r="B462" s="244"/>
      <c r="C462" s="245"/>
      <c r="D462" s="235" t="s">
        <v>154</v>
      </c>
      <c r="E462" s="246" t="s">
        <v>1</v>
      </c>
      <c r="F462" s="247" t="s">
        <v>1072</v>
      </c>
      <c r="G462" s="245"/>
      <c r="H462" s="248">
        <v>20.800000000000001</v>
      </c>
      <c r="I462" s="249"/>
      <c r="J462" s="245"/>
      <c r="K462" s="245"/>
      <c r="L462" s="250"/>
      <c r="M462" s="251"/>
      <c r="N462" s="252"/>
      <c r="O462" s="252"/>
      <c r="P462" s="252"/>
      <c r="Q462" s="252"/>
      <c r="R462" s="252"/>
      <c r="S462" s="252"/>
      <c r="T462" s="25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4" t="s">
        <v>154</v>
      </c>
      <c r="AU462" s="254" t="s">
        <v>86</v>
      </c>
      <c r="AV462" s="14" t="s">
        <v>86</v>
      </c>
      <c r="AW462" s="14" t="s">
        <v>33</v>
      </c>
      <c r="AX462" s="14" t="s">
        <v>76</v>
      </c>
      <c r="AY462" s="254" t="s">
        <v>146</v>
      </c>
    </row>
    <row r="463" s="15" customFormat="1">
      <c r="A463" s="15"/>
      <c r="B463" s="255"/>
      <c r="C463" s="256"/>
      <c r="D463" s="235" t="s">
        <v>154</v>
      </c>
      <c r="E463" s="257" t="s">
        <v>1</v>
      </c>
      <c r="F463" s="258" t="s">
        <v>157</v>
      </c>
      <c r="G463" s="256"/>
      <c r="H463" s="259">
        <v>20.800000000000001</v>
      </c>
      <c r="I463" s="260"/>
      <c r="J463" s="256"/>
      <c r="K463" s="256"/>
      <c r="L463" s="261"/>
      <c r="M463" s="262"/>
      <c r="N463" s="263"/>
      <c r="O463" s="263"/>
      <c r="P463" s="263"/>
      <c r="Q463" s="263"/>
      <c r="R463" s="263"/>
      <c r="S463" s="263"/>
      <c r="T463" s="264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5" t="s">
        <v>154</v>
      </c>
      <c r="AU463" s="265" t="s">
        <v>86</v>
      </c>
      <c r="AV463" s="15" t="s">
        <v>152</v>
      </c>
      <c r="AW463" s="15" t="s">
        <v>33</v>
      </c>
      <c r="AX463" s="15" t="s">
        <v>84</v>
      </c>
      <c r="AY463" s="265" t="s">
        <v>146</v>
      </c>
    </row>
    <row r="464" s="2" customFormat="1" ht="24.15" customHeight="1">
      <c r="A464" s="38"/>
      <c r="B464" s="39"/>
      <c r="C464" s="219" t="s">
        <v>1073</v>
      </c>
      <c r="D464" s="219" t="s">
        <v>148</v>
      </c>
      <c r="E464" s="220" t="s">
        <v>578</v>
      </c>
      <c r="F464" s="221" t="s">
        <v>1074</v>
      </c>
      <c r="G464" s="222" t="s">
        <v>580</v>
      </c>
      <c r="H464" s="281"/>
      <c r="I464" s="224"/>
      <c r="J464" s="225">
        <f>ROUND(I464*H464,2)</f>
        <v>0</v>
      </c>
      <c r="K464" s="226"/>
      <c r="L464" s="44"/>
      <c r="M464" s="227" t="s">
        <v>1</v>
      </c>
      <c r="N464" s="228" t="s">
        <v>41</v>
      </c>
      <c r="O464" s="91"/>
      <c r="P464" s="229">
        <f>O464*H464</f>
        <v>0</v>
      </c>
      <c r="Q464" s="229">
        <v>0</v>
      </c>
      <c r="R464" s="229">
        <f>Q464*H464</f>
        <v>0</v>
      </c>
      <c r="S464" s="229">
        <v>0</v>
      </c>
      <c r="T464" s="230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31" t="s">
        <v>248</v>
      </c>
      <c r="AT464" s="231" t="s">
        <v>148</v>
      </c>
      <c r="AU464" s="231" t="s">
        <v>86</v>
      </c>
      <c r="AY464" s="17" t="s">
        <v>146</v>
      </c>
      <c r="BE464" s="232">
        <f>IF(N464="základní",J464,0)</f>
        <v>0</v>
      </c>
      <c r="BF464" s="232">
        <f>IF(N464="snížená",J464,0)</f>
        <v>0</v>
      </c>
      <c r="BG464" s="232">
        <f>IF(N464="zákl. přenesená",J464,0)</f>
        <v>0</v>
      </c>
      <c r="BH464" s="232">
        <f>IF(N464="sníž. přenesená",J464,0)</f>
        <v>0</v>
      </c>
      <c r="BI464" s="232">
        <f>IF(N464="nulová",J464,0)</f>
        <v>0</v>
      </c>
      <c r="BJ464" s="17" t="s">
        <v>84</v>
      </c>
      <c r="BK464" s="232">
        <f>ROUND(I464*H464,2)</f>
        <v>0</v>
      </c>
      <c r="BL464" s="17" t="s">
        <v>248</v>
      </c>
      <c r="BM464" s="231" t="s">
        <v>1075</v>
      </c>
    </row>
    <row r="465" s="12" customFormat="1" ht="25.92" customHeight="1">
      <c r="A465" s="12"/>
      <c r="B465" s="203"/>
      <c r="C465" s="204"/>
      <c r="D465" s="205" t="s">
        <v>75</v>
      </c>
      <c r="E465" s="206" t="s">
        <v>225</v>
      </c>
      <c r="F465" s="206" t="s">
        <v>600</v>
      </c>
      <c r="G465" s="204"/>
      <c r="H465" s="204"/>
      <c r="I465" s="207"/>
      <c r="J465" s="208">
        <f>BK465</f>
        <v>0</v>
      </c>
      <c r="K465" s="204"/>
      <c r="L465" s="209"/>
      <c r="M465" s="210"/>
      <c r="N465" s="211"/>
      <c r="O465" s="211"/>
      <c r="P465" s="212">
        <f>P466+P471</f>
        <v>0</v>
      </c>
      <c r="Q465" s="211"/>
      <c r="R465" s="212">
        <f>R466+R471</f>
        <v>0.74399999999999999</v>
      </c>
      <c r="S465" s="211"/>
      <c r="T465" s="213">
        <f>T466+T471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14" t="s">
        <v>161</v>
      </c>
      <c r="AT465" s="215" t="s">
        <v>75</v>
      </c>
      <c r="AU465" s="215" t="s">
        <v>76</v>
      </c>
      <c r="AY465" s="214" t="s">
        <v>146</v>
      </c>
      <c r="BK465" s="216">
        <f>BK466+BK471</f>
        <v>0</v>
      </c>
    </row>
    <row r="466" s="12" customFormat="1" ht="22.8" customHeight="1">
      <c r="A466" s="12"/>
      <c r="B466" s="203"/>
      <c r="C466" s="204"/>
      <c r="D466" s="205" t="s">
        <v>75</v>
      </c>
      <c r="E466" s="217" t="s">
        <v>601</v>
      </c>
      <c r="F466" s="217" t="s">
        <v>602</v>
      </c>
      <c r="G466" s="204"/>
      <c r="H466" s="204"/>
      <c r="I466" s="207"/>
      <c r="J466" s="218">
        <f>BK466</f>
        <v>0</v>
      </c>
      <c r="K466" s="204"/>
      <c r="L466" s="209"/>
      <c r="M466" s="210"/>
      <c r="N466" s="211"/>
      <c r="O466" s="211"/>
      <c r="P466" s="212">
        <f>SUM(P467:P470)</f>
        <v>0</v>
      </c>
      <c r="Q466" s="211"/>
      <c r="R466" s="212">
        <f>SUM(R467:R470)</f>
        <v>0</v>
      </c>
      <c r="S466" s="211"/>
      <c r="T466" s="213">
        <f>SUM(T467:T470)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14" t="s">
        <v>161</v>
      </c>
      <c r="AT466" s="215" t="s">
        <v>75</v>
      </c>
      <c r="AU466" s="215" t="s">
        <v>84</v>
      </c>
      <c r="AY466" s="214" t="s">
        <v>146</v>
      </c>
      <c r="BK466" s="216">
        <f>SUM(BK467:BK470)</f>
        <v>0</v>
      </c>
    </row>
    <row r="467" s="2" customFormat="1" ht="37.8" customHeight="1">
      <c r="A467" s="38"/>
      <c r="B467" s="39"/>
      <c r="C467" s="219" t="s">
        <v>1076</v>
      </c>
      <c r="D467" s="219" t="s">
        <v>148</v>
      </c>
      <c r="E467" s="220" t="s">
        <v>604</v>
      </c>
      <c r="F467" s="221" t="s">
        <v>1077</v>
      </c>
      <c r="G467" s="222" t="s">
        <v>606</v>
      </c>
      <c r="H467" s="223">
        <v>1</v>
      </c>
      <c r="I467" s="224"/>
      <c r="J467" s="225">
        <f>ROUND(I467*H467,2)</f>
        <v>0</v>
      </c>
      <c r="K467" s="226"/>
      <c r="L467" s="44"/>
      <c r="M467" s="227" t="s">
        <v>1</v>
      </c>
      <c r="N467" s="228" t="s">
        <v>41</v>
      </c>
      <c r="O467" s="91"/>
      <c r="P467" s="229">
        <f>O467*H467</f>
        <v>0</v>
      </c>
      <c r="Q467" s="229">
        <v>0</v>
      </c>
      <c r="R467" s="229">
        <f>Q467*H467</f>
        <v>0</v>
      </c>
      <c r="S467" s="229">
        <v>0</v>
      </c>
      <c r="T467" s="230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31" t="s">
        <v>527</v>
      </c>
      <c r="AT467" s="231" t="s">
        <v>148</v>
      </c>
      <c r="AU467" s="231" t="s">
        <v>86</v>
      </c>
      <c r="AY467" s="17" t="s">
        <v>146</v>
      </c>
      <c r="BE467" s="232">
        <f>IF(N467="základní",J467,0)</f>
        <v>0</v>
      </c>
      <c r="BF467" s="232">
        <f>IF(N467="snížená",J467,0)</f>
        <v>0</v>
      </c>
      <c r="BG467" s="232">
        <f>IF(N467="zákl. přenesená",J467,0)</f>
        <v>0</v>
      </c>
      <c r="BH467" s="232">
        <f>IF(N467="sníž. přenesená",J467,0)</f>
        <v>0</v>
      </c>
      <c r="BI467" s="232">
        <f>IF(N467="nulová",J467,0)</f>
        <v>0</v>
      </c>
      <c r="BJ467" s="17" t="s">
        <v>84</v>
      </c>
      <c r="BK467" s="232">
        <f>ROUND(I467*H467,2)</f>
        <v>0</v>
      </c>
      <c r="BL467" s="17" t="s">
        <v>527</v>
      </c>
      <c r="BM467" s="231" t="s">
        <v>1078</v>
      </c>
    </row>
    <row r="468" s="2" customFormat="1">
      <c r="A468" s="38"/>
      <c r="B468" s="39"/>
      <c r="C468" s="40"/>
      <c r="D468" s="235" t="s">
        <v>198</v>
      </c>
      <c r="E468" s="40"/>
      <c r="F468" s="266" t="s">
        <v>1079</v>
      </c>
      <c r="G468" s="40"/>
      <c r="H468" s="40"/>
      <c r="I468" s="267"/>
      <c r="J468" s="40"/>
      <c r="K468" s="40"/>
      <c r="L468" s="44"/>
      <c r="M468" s="268"/>
      <c r="N468" s="269"/>
      <c r="O468" s="91"/>
      <c r="P468" s="91"/>
      <c r="Q468" s="91"/>
      <c r="R468" s="91"/>
      <c r="S468" s="91"/>
      <c r="T468" s="92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198</v>
      </c>
      <c r="AU468" s="17" t="s">
        <v>86</v>
      </c>
    </row>
    <row r="469" s="14" customFormat="1">
      <c r="A469" s="14"/>
      <c r="B469" s="244"/>
      <c r="C469" s="245"/>
      <c r="D469" s="235" t="s">
        <v>154</v>
      </c>
      <c r="E469" s="246" t="s">
        <v>1</v>
      </c>
      <c r="F469" s="247" t="s">
        <v>84</v>
      </c>
      <c r="G469" s="245"/>
      <c r="H469" s="248">
        <v>1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4" t="s">
        <v>154</v>
      </c>
      <c r="AU469" s="254" t="s">
        <v>86</v>
      </c>
      <c r="AV469" s="14" t="s">
        <v>86</v>
      </c>
      <c r="AW469" s="14" t="s">
        <v>33</v>
      </c>
      <c r="AX469" s="14" t="s">
        <v>76</v>
      </c>
      <c r="AY469" s="254" t="s">
        <v>146</v>
      </c>
    </row>
    <row r="470" s="15" customFormat="1">
      <c r="A470" s="15"/>
      <c r="B470" s="255"/>
      <c r="C470" s="256"/>
      <c r="D470" s="235" t="s">
        <v>154</v>
      </c>
      <c r="E470" s="257" t="s">
        <v>1</v>
      </c>
      <c r="F470" s="258" t="s">
        <v>157</v>
      </c>
      <c r="G470" s="256"/>
      <c r="H470" s="259">
        <v>1</v>
      </c>
      <c r="I470" s="260"/>
      <c r="J470" s="256"/>
      <c r="K470" s="256"/>
      <c r="L470" s="261"/>
      <c r="M470" s="262"/>
      <c r="N470" s="263"/>
      <c r="O470" s="263"/>
      <c r="P470" s="263"/>
      <c r="Q470" s="263"/>
      <c r="R470" s="263"/>
      <c r="S470" s="263"/>
      <c r="T470" s="264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5" t="s">
        <v>154</v>
      </c>
      <c r="AU470" s="265" t="s">
        <v>86</v>
      </c>
      <c r="AV470" s="15" t="s">
        <v>152</v>
      </c>
      <c r="AW470" s="15" t="s">
        <v>33</v>
      </c>
      <c r="AX470" s="15" t="s">
        <v>84</v>
      </c>
      <c r="AY470" s="265" t="s">
        <v>146</v>
      </c>
    </row>
    <row r="471" s="12" customFormat="1" ht="22.8" customHeight="1">
      <c r="A471" s="12"/>
      <c r="B471" s="203"/>
      <c r="C471" s="204"/>
      <c r="D471" s="205" t="s">
        <v>75</v>
      </c>
      <c r="E471" s="217" t="s">
        <v>1080</v>
      </c>
      <c r="F471" s="217" t="s">
        <v>1081</v>
      </c>
      <c r="G471" s="204"/>
      <c r="H471" s="204"/>
      <c r="I471" s="207"/>
      <c r="J471" s="218">
        <f>BK471</f>
        <v>0</v>
      </c>
      <c r="K471" s="204"/>
      <c r="L471" s="209"/>
      <c r="M471" s="210"/>
      <c r="N471" s="211"/>
      <c r="O471" s="211"/>
      <c r="P471" s="212">
        <f>SUM(P472:P475)</f>
        <v>0</v>
      </c>
      <c r="Q471" s="211"/>
      <c r="R471" s="212">
        <f>SUM(R472:R475)</f>
        <v>0.74399999999999999</v>
      </c>
      <c r="S471" s="211"/>
      <c r="T471" s="213">
        <f>SUM(T472:T475)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14" t="s">
        <v>161</v>
      </c>
      <c r="AT471" s="215" t="s">
        <v>75</v>
      </c>
      <c r="AU471" s="215" t="s">
        <v>84</v>
      </c>
      <c r="AY471" s="214" t="s">
        <v>146</v>
      </c>
      <c r="BK471" s="216">
        <f>SUM(BK472:BK475)</f>
        <v>0</v>
      </c>
    </row>
    <row r="472" s="2" customFormat="1" ht="33" customHeight="1">
      <c r="A472" s="38"/>
      <c r="B472" s="39"/>
      <c r="C472" s="219" t="s">
        <v>1082</v>
      </c>
      <c r="D472" s="219" t="s">
        <v>148</v>
      </c>
      <c r="E472" s="220" t="s">
        <v>1083</v>
      </c>
      <c r="F472" s="221" t="s">
        <v>1084</v>
      </c>
      <c r="G472" s="222" t="s">
        <v>164</v>
      </c>
      <c r="H472" s="223">
        <v>24</v>
      </c>
      <c r="I472" s="224"/>
      <c r="J472" s="225">
        <f>ROUND(I472*H472,2)</f>
        <v>0</v>
      </c>
      <c r="K472" s="226"/>
      <c r="L472" s="44"/>
      <c r="M472" s="227" t="s">
        <v>1</v>
      </c>
      <c r="N472" s="228" t="s">
        <v>41</v>
      </c>
      <c r="O472" s="91"/>
      <c r="P472" s="229">
        <f>O472*H472</f>
        <v>0</v>
      </c>
      <c r="Q472" s="229">
        <v>0</v>
      </c>
      <c r="R472" s="229">
        <f>Q472*H472</f>
        <v>0</v>
      </c>
      <c r="S472" s="229">
        <v>0</v>
      </c>
      <c r="T472" s="230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31" t="s">
        <v>527</v>
      </c>
      <c r="AT472" s="231" t="s">
        <v>148</v>
      </c>
      <c r="AU472" s="231" t="s">
        <v>86</v>
      </c>
      <c r="AY472" s="17" t="s">
        <v>146</v>
      </c>
      <c r="BE472" s="232">
        <f>IF(N472="základní",J472,0)</f>
        <v>0</v>
      </c>
      <c r="BF472" s="232">
        <f>IF(N472="snížená",J472,0)</f>
        <v>0</v>
      </c>
      <c r="BG472" s="232">
        <f>IF(N472="zákl. přenesená",J472,0)</f>
        <v>0</v>
      </c>
      <c r="BH472" s="232">
        <f>IF(N472="sníž. přenesená",J472,0)</f>
        <v>0</v>
      </c>
      <c r="BI472" s="232">
        <f>IF(N472="nulová",J472,0)</f>
        <v>0</v>
      </c>
      <c r="BJ472" s="17" t="s">
        <v>84</v>
      </c>
      <c r="BK472" s="232">
        <f>ROUND(I472*H472,2)</f>
        <v>0</v>
      </c>
      <c r="BL472" s="17" t="s">
        <v>527</v>
      </c>
      <c r="BM472" s="231" t="s">
        <v>1085</v>
      </c>
    </row>
    <row r="473" s="14" customFormat="1">
      <c r="A473" s="14"/>
      <c r="B473" s="244"/>
      <c r="C473" s="245"/>
      <c r="D473" s="235" t="s">
        <v>154</v>
      </c>
      <c r="E473" s="246" t="s">
        <v>1</v>
      </c>
      <c r="F473" s="247" t="s">
        <v>1086</v>
      </c>
      <c r="G473" s="245"/>
      <c r="H473" s="248">
        <v>24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4" t="s">
        <v>154</v>
      </c>
      <c r="AU473" s="254" t="s">
        <v>86</v>
      </c>
      <c r="AV473" s="14" t="s">
        <v>86</v>
      </c>
      <c r="AW473" s="14" t="s">
        <v>33</v>
      </c>
      <c r="AX473" s="14" t="s">
        <v>76</v>
      </c>
      <c r="AY473" s="254" t="s">
        <v>146</v>
      </c>
    </row>
    <row r="474" s="15" customFormat="1">
      <c r="A474" s="15"/>
      <c r="B474" s="255"/>
      <c r="C474" s="256"/>
      <c r="D474" s="235" t="s">
        <v>154</v>
      </c>
      <c r="E474" s="257" t="s">
        <v>1</v>
      </c>
      <c r="F474" s="258" t="s">
        <v>157</v>
      </c>
      <c r="G474" s="256"/>
      <c r="H474" s="259">
        <v>24</v>
      </c>
      <c r="I474" s="260"/>
      <c r="J474" s="256"/>
      <c r="K474" s="256"/>
      <c r="L474" s="261"/>
      <c r="M474" s="262"/>
      <c r="N474" s="263"/>
      <c r="O474" s="263"/>
      <c r="P474" s="263"/>
      <c r="Q474" s="263"/>
      <c r="R474" s="263"/>
      <c r="S474" s="263"/>
      <c r="T474" s="264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65" t="s">
        <v>154</v>
      </c>
      <c r="AU474" s="265" t="s">
        <v>86</v>
      </c>
      <c r="AV474" s="15" t="s">
        <v>152</v>
      </c>
      <c r="AW474" s="15" t="s">
        <v>33</v>
      </c>
      <c r="AX474" s="15" t="s">
        <v>84</v>
      </c>
      <c r="AY474" s="265" t="s">
        <v>146</v>
      </c>
    </row>
    <row r="475" s="2" customFormat="1" ht="24.15" customHeight="1">
      <c r="A475" s="38"/>
      <c r="B475" s="39"/>
      <c r="C475" s="270" t="s">
        <v>1087</v>
      </c>
      <c r="D475" s="270" t="s">
        <v>225</v>
      </c>
      <c r="E475" s="271" t="s">
        <v>1088</v>
      </c>
      <c r="F475" s="272" t="s">
        <v>1089</v>
      </c>
      <c r="G475" s="273" t="s">
        <v>164</v>
      </c>
      <c r="H475" s="274">
        <v>24</v>
      </c>
      <c r="I475" s="275"/>
      <c r="J475" s="276">
        <f>ROUND(I475*H475,2)</f>
        <v>0</v>
      </c>
      <c r="K475" s="277"/>
      <c r="L475" s="278"/>
      <c r="M475" s="290" t="s">
        <v>1</v>
      </c>
      <c r="N475" s="291" t="s">
        <v>41</v>
      </c>
      <c r="O475" s="284"/>
      <c r="P475" s="285">
        <f>O475*H475</f>
        <v>0</v>
      </c>
      <c r="Q475" s="285">
        <v>0.031</v>
      </c>
      <c r="R475" s="285">
        <f>Q475*H475</f>
        <v>0.74399999999999999</v>
      </c>
      <c r="S475" s="285">
        <v>0</v>
      </c>
      <c r="T475" s="286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31" t="s">
        <v>1090</v>
      </c>
      <c r="AT475" s="231" t="s">
        <v>225</v>
      </c>
      <c r="AU475" s="231" t="s">
        <v>86</v>
      </c>
      <c r="AY475" s="17" t="s">
        <v>146</v>
      </c>
      <c r="BE475" s="232">
        <f>IF(N475="základní",J475,0)</f>
        <v>0</v>
      </c>
      <c r="BF475" s="232">
        <f>IF(N475="snížená",J475,0)</f>
        <v>0</v>
      </c>
      <c r="BG475" s="232">
        <f>IF(N475="zákl. přenesená",J475,0)</f>
        <v>0</v>
      </c>
      <c r="BH475" s="232">
        <f>IF(N475="sníž. přenesená",J475,0)</f>
        <v>0</v>
      </c>
      <c r="BI475" s="232">
        <f>IF(N475="nulová",J475,0)</f>
        <v>0</v>
      </c>
      <c r="BJ475" s="17" t="s">
        <v>84</v>
      </c>
      <c r="BK475" s="232">
        <f>ROUND(I475*H475,2)</f>
        <v>0</v>
      </c>
      <c r="BL475" s="17" t="s">
        <v>527</v>
      </c>
      <c r="BM475" s="231" t="s">
        <v>1091</v>
      </c>
    </row>
    <row r="476" s="2" customFormat="1" ht="6.96" customHeight="1">
      <c r="A476" s="38"/>
      <c r="B476" s="66"/>
      <c r="C476" s="67"/>
      <c r="D476" s="67"/>
      <c r="E476" s="67"/>
      <c r="F476" s="67"/>
      <c r="G476" s="67"/>
      <c r="H476" s="67"/>
      <c r="I476" s="67"/>
      <c r="J476" s="67"/>
      <c r="K476" s="67"/>
      <c r="L476" s="44"/>
      <c r="M476" s="38"/>
      <c r="O476" s="38"/>
      <c r="P476" s="38"/>
      <c r="Q476" s="38"/>
      <c r="R476" s="38"/>
      <c r="S476" s="38"/>
      <c r="T476" s="38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</row>
  </sheetData>
  <sheetProtection sheet="1" autoFilter="0" formatColumns="0" formatRows="0" objects="1" scenarios="1" spinCount="100000" saltValue="S5qEOb7diRyFeJFcGInEuv5W8SO0cl+Ii8JfDEVdZxa7fM3GEseIm8qO2LAx2M/Mh+2FXh3aSbt/rVhcYiaLkA==" hashValue="xv0pocXAfGlkjrWkXEKuKJ9BGzEvDlH73fBepZ3CC2Ozq9B6DgI0qH6BhHtHrV3E+fp5lzZE96CvI4lZGbLppQ==" algorithmName="SHA-512" password="CC35"/>
  <autoFilter ref="C130:K475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Oprava mostů v úseku České Budějovice-Rožnov – Černý Kříž – 2. 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ROUND((SUM(BE121:BE177)),  2)</f>
        <v>0</v>
      </c>
      <c r="G33" s="38"/>
      <c r="H33" s="38"/>
      <c r="I33" s="155">
        <v>0.20999999999999999</v>
      </c>
      <c r="J33" s="154">
        <f>ROUND(((SUM(BE121:BE177))*I33),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ROUND((SUM(BF121:BF177)),  2)</f>
        <v>0</v>
      </c>
      <c r="G34" s="38"/>
      <c r="H34" s="38"/>
      <c r="I34" s="155">
        <v>0.12</v>
      </c>
      <c r="J34" s="154">
        <f>ROUND(((SUM(BF121:BF177))*I34),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ROUND((SUM(BG121:BG177)),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ROUND((SUM(BH121:BH177)),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ROUND((SUM(BI121:BI177)),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Oprava mostů v úseku České Budějovice-Rožnov – Černý Kříž – 2.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S02-02 - Železniční svršek 83,347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13. 5. 2024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 s.o.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112</v>
      </c>
      <c r="D94" s="176"/>
      <c r="E94" s="176"/>
      <c r="F94" s="176"/>
      <c r="G94" s="176"/>
      <c r="H94" s="176"/>
      <c r="I94" s="176"/>
      <c r="J94" s="177" t="s">
        <v>113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114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79"/>
      <c r="C97" s="180"/>
      <c r="D97" s="181" t="s">
        <v>116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117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609</v>
      </c>
      <c r="E99" s="188"/>
      <c r="F99" s="188"/>
      <c r="G99" s="188"/>
      <c r="H99" s="188"/>
      <c r="I99" s="188"/>
      <c r="J99" s="189">
        <f>J131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1093</v>
      </c>
      <c r="E100" s="188"/>
      <c r="F100" s="188"/>
      <c r="G100" s="188"/>
      <c r="H100" s="188"/>
      <c r="I100" s="188"/>
      <c r="J100" s="189">
        <f>J169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124</v>
      </c>
      <c r="E101" s="188"/>
      <c r="F101" s="188"/>
      <c r="G101" s="188"/>
      <c r="H101" s="188"/>
      <c r="I101" s="188"/>
      <c r="J101" s="189">
        <f>J174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Oprava mostů v úseku České Budějovice-Rožnov – Černý Kříž – 2. etapa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S02-02 - Železniční svršek 83,347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13. 5. 2024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Správa železnic s.o.</v>
      </c>
      <c r="G117" s="40"/>
      <c r="H117" s="40"/>
      <c r="I117" s="32" t="s">
        <v>32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34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132</v>
      </c>
      <c r="D120" s="194" t="s">
        <v>61</v>
      </c>
      <c r="E120" s="194" t="s">
        <v>57</v>
      </c>
      <c r="F120" s="194" t="s">
        <v>58</v>
      </c>
      <c r="G120" s="194" t="s">
        <v>133</v>
      </c>
      <c r="H120" s="194" t="s">
        <v>134</v>
      </c>
      <c r="I120" s="194" t="s">
        <v>135</v>
      </c>
      <c r="J120" s="195" t="s">
        <v>113</v>
      </c>
      <c r="K120" s="196" t="s">
        <v>136</v>
      </c>
      <c r="L120" s="197"/>
      <c r="M120" s="100" t="s">
        <v>1</v>
      </c>
      <c r="N120" s="101" t="s">
        <v>40</v>
      </c>
      <c r="O120" s="101" t="s">
        <v>137</v>
      </c>
      <c r="P120" s="101" t="s">
        <v>138</v>
      </c>
      <c r="Q120" s="101" t="s">
        <v>139</v>
      </c>
      <c r="R120" s="101" t="s">
        <v>140</v>
      </c>
      <c r="S120" s="101" t="s">
        <v>141</v>
      </c>
      <c r="T120" s="102" t="s">
        <v>142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143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150.99822794299999</v>
      </c>
      <c r="S121" s="104"/>
      <c r="T121" s="201">
        <f>T122</f>
        <v>69.520920000000004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115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75</v>
      </c>
      <c r="E122" s="206" t="s">
        <v>144</v>
      </c>
      <c r="F122" s="206" t="s">
        <v>145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P123+P131+P169+P174</f>
        <v>0</v>
      </c>
      <c r="Q122" s="211"/>
      <c r="R122" s="212">
        <f>R123+R131+R169+R174</f>
        <v>150.99822794299999</v>
      </c>
      <c r="S122" s="211"/>
      <c r="T122" s="213">
        <f>T123+T131+T169+T174</f>
        <v>69.520920000000004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75</v>
      </c>
      <c r="AU122" s="215" t="s">
        <v>76</v>
      </c>
      <c r="AY122" s="214" t="s">
        <v>146</v>
      </c>
      <c r="BK122" s="216">
        <f>BK123+BK131+BK169+BK174</f>
        <v>0</v>
      </c>
    </row>
    <row r="123" s="12" customFormat="1" ht="22.8" customHeight="1">
      <c r="A123" s="12"/>
      <c r="B123" s="203"/>
      <c r="C123" s="204"/>
      <c r="D123" s="205" t="s">
        <v>75</v>
      </c>
      <c r="E123" s="217" t="s">
        <v>84</v>
      </c>
      <c r="F123" s="217" t="s">
        <v>147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SUM(P124:P130)</f>
        <v>0</v>
      </c>
      <c r="Q123" s="211"/>
      <c r="R123" s="212">
        <f>SUM(R124:R130)</f>
        <v>0</v>
      </c>
      <c r="S123" s="211"/>
      <c r="T123" s="213">
        <f>SUM(T124:T130)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84</v>
      </c>
      <c r="AT123" s="215" t="s">
        <v>75</v>
      </c>
      <c r="AU123" s="215" t="s">
        <v>84</v>
      </c>
      <c r="AY123" s="214" t="s">
        <v>146</v>
      </c>
      <c r="BK123" s="216">
        <f>SUM(BK124:BK130)</f>
        <v>0</v>
      </c>
    </row>
    <row r="124" s="2" customFormat="1" ht="49.05" customHeight="1">
      <c r="A124" s="38"/>
      <c r="B124" s="39"/>
      <c r="C124" s="219" t="s">
        <v>84</v>
      </c>
      <c r="D124" s="219" t="s">
        <v>148</v>
      </c>
      <c r="E124" s="220" t="s">
        <v>186</v>
      </c>
      <c r="F124" s="221" t="s">
        <v>187</v>
      </c>
      <c r="G124" s="222" t="s">
        <v>188</v>
      </c>
      <c r="H124" s="223">
        <v>52.359999999999999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41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152</v>
      </c>
      <c r="AT124" s="231" t="s">
        <v>148</v>
      </c>
      <c r="AU124" s="231" t="s">
        <v>86</v>
      </c>
      <c r="AY124" s="17" t="s">
        <v>146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84</v>
      </c>
      <c r="BK124" s="232">
        <f>ROUND(I124*H124,2)</f>
        <v>0</v>
      </c>
      <c r="BL124" s="17" t="s">
        <v>152</v>
      </c>
      <c r="BM124" s="231" t="s">
        <v>1094</v>
      </c>
    </row>
    <row r="125" s="13" customFormat="1">
      <c r="A125" s="13"/>
      <c r="B125" s="233"/>
      <c r="C125" s="234"/>
      <c r="D125" s="235" t="s">
        <v>154</v>
      </c>
      <c r="E125" s="236" t="s">
        <v>1</v>
      </c>
      <c r="F125" s="237" t="s">
        <v>611</v>
      </c>
      <c r="G125" s="234"/>
      <c r="H125" s="236" t="s">
        <v>1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154</v>
      </c>
      <c r="AU125" s="243" t="s">
        <v>86</v>
      </c>
      <c r="AV125" s="13" t="s">
        <v>84</v>
      </c>
      <c r="AW125" s="13" t="s">
        <v>33</v>
      </c>
      <c r="AX125" s="13" t="s">
        <v>76</v>
      </c>
      <c r="AY125" s="243" t="s">
        <v>146</v>
      </c>
    </row>
    <row r="126" s="14" customFormat="1">
      <c r="A126" s="14"/>
      <c r="B126" s="244"/>
      <c r="C126" s="245"/>
      <c r="D126" s="235" t="s">
        <v>154</v>
      </c>
      <c r="E126" s="246" t="s">
        <v>1</v>
      </c>
      <c r="F126" s="247" t="s">
        <v>1095</v>
      </c>
      <c r="G126" s="245"/>
      <c r="H126" s="248">
        <v>52.359999999999999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154</v>
      </c>
      <c r="AU126" s="254" t="s">
        <v>86</v>
      </c>
      <c r="AV126" s="14" t="s">
        <v>86</v>
      </c>
      <c r="AW126" s="14" t="s">
        <v>33</v>
      </c>
      <c r="AX126" s="14" t="s">
        <v>76</v>
      </c>
      <c r="AY126" s="254" t="s">
        <v>146</v>
      </c>
    </row>
    <row r="127" s="15" customFormat="1">
      <c r="A127" s="15"/>
      <c r="B127" s="255"/>
      <c r="C127" s="256"/>
      <c r="D127" s="235" t="s">
        <v>154</v>
      </c>
      <c r="E127" s="257" t="s">
        <v>1</v>
      </c>
      <c r="F127" s="258" t="s">
        <v>157</v>
      </c>
      <c r="G127" s="256"/>
      <c r="H127" s="259">
        <v>52.359999999999999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5" t="s">
        <v>154</v>
      </c>
      <c r="AU127" s="265" t="s">
        <v>86</v>
      </c>
      <c r="AV127" s="15" t="s">
        <v>152</v>
      </c>
      <c r="AW127" s="15" t="s">
        <v>33</v>
      </c>
      <c r="AX127" s="15" t="s">
        <v>84</v>
      </c>
      <c r="AY127" s="265" t="s">
        <v>146</v>
      </c>
    </row>
    <row r="128" s="2" customFormat="1" ht="24.15" customHeight="1">
      <c r="A128" s="38"/>
      <c r="B128" s="39"/>
      <c r="C128" s="219" t="s">
        <v>86</v>
      </c>
      <c r="D128" s="219" t="s">
        <v>148</v>
      </c>
      <c r="E128" s="220" t="s">
        <v>613</v>
      </c>
      <c r="F128" s="221" t="s">
        <v>614</v>
      </c>
      <c r="G128" s="222" t="s">
        <v>188</v>
      </c>
      <c r="H128" s="223">
        <v>52.359999999999999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41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152</v>
      </c>
      <c r="AT128" s="231" t="s">
        <v>148</v>
      </c>
      <c r="AU128" s="231" t="s">
        <v>86</v>
      </c>
      <c r="AY128" s="17" t="s">
        <v>146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152</v>
      </c>
      <c r="BM128" s="231" t="s">
        <v>1096</v>
      </c>
    </row>
    <row r="129" s="14" customFormat="1">
      <c r="A129" s="14"/>
      <c r="B129" s="244"/>
      <c r="C129" s="245"/>
      <c r="D129" s="235" t="s">
        <v>154</v>
      </c>
      <c r="E129" s="246" t="s">
        <v>1</v>
      </c>
      <c r="F129" s="247" t="s">
        <v>1097</v>
      </c>
      <c r="G129" s="245"/>
      <c r="H129" s="248">
        <v>52.359999999999999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154</v>
      </c>
      <c r="AU129" s="254" t="s">
        <v>86</v>
      </c>
      <c r="AV129" s="14" t="s">
        <v>86</v>
      </c>
      <c r="AW129" s="14" t="s">
        <v>33</v>
      </c>
      <c r="AX129" s="14" t="s">
        <v>76</v>
      </c>
      <c r="AY129" s="254" t="s">
        <v>146</v>
      </c>
    </row>
    <row r="130" s="15" customFormat="1">
      <c r="A130" s="15"/>
      <c r="B130" s="255"/>
      <c r="C130" s="256"/>
      <c r="D130" s="235" t="s">
        <v>154</v>
      </c>
      <c r="E130" s="257" t="s">
        <v>1</v>
      </c>
      <c r="F130" s="258" t="s">
        <v>157</v>
      </c>
      <c r="G130" s="256"/>
      <c r="H130" s="259">
        <v>52.359999999999999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5" t="s">
        <v>154</v>
      </c>
      <c r="AU130" s="265" t="s">
        <v>86</v>
      </c>
      <c r="AV130" s="15" t="s">
        <v>152</v>
      </c>
      <c r="AW130" s="15" t="s">
        <v>33</v>
      </c>
      <c r="AX130" s="15" t="s">
        <v>84</v>
      </c>
      <c r="AY130" s="265" t="s">
        <v>146</v>
      </c>
    </row>
    <row r="131" s="12" customFormat="1" ht="22.8" customHeight="1">
      <c r="A131" s="12"/>
      <c r="B131" s="203"/>
      <c r="C131" s="204"/>
      <c r="D131" s="205" t="s">
        <v>75</v>
      </c>
      <c r="E131" s="217" t="s">
        <v>173</v>
      </c>
      <c r="F131" s="217" t="s">
        <v>617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SUM(P132:P168)</f>
        <v>0</v>
      </c>
      <c r="Q131" s="211"/>
      <c r="R131" s="212">
        <f>SUM(R132:R168)</f>
        <v>145.21279999999999</v>
      </c>
      <c r="S131" s="211"/>
      <c r="T131" s="213">
        <f>SUM(T132:T168)</f>
        <v>69.520920000000004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84</v>
      </c>
      <c r="AT131" s="215" t="s">
        <v>75</v>
      </c>
      <c r="AU131" s="215" t="s">
        <v>84</v>
      </c>
      <c r="AY131" s="214" t="s">
        <v>146</v>
      </c>
      <c r="BK131" s="216">
        <f>SUM(BK132:BK168)</f>
        <v>0</v>
      </c>
    </row>
    <row r="132" s="2" customFormat="1" ht="21.75" customHeight="1">
      <c r="A132" s="38"/>
      <c r="B132" s="39"/>
      <c r="C132" s="219" t="s">
        <v>161</v>
      </c>
      <c r="D132" s="219" t="s">
        <v>148</v>
      </c>
      <c r="E132" s="220" t="s">
        <v>618</v>
      </c>
      <c r="F132" s="221" t="s">
        <v>619</v>
      </c>
      <c r="G132" s="222" t="s">
        <v>176</v>
      </c>
      <c r="H132" s="223">
        <v>41.399999999999999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152</v>
      </c>
      <c r="AT132" s="231" t="s">
        <v>148</v>
      </c>
      <c r="AU132" s="231" t="s">
        <v>86</v>
      </c>
      <c r="AY132" s="17" t="s">
        <v>146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152</v>
      </c>
      <c r="BM132" s="231" t="s">
        <v>1098</v>
      </c>
    </row>
    <row r="133" s="14" customFormat="1">
      <c r="A133" s="14"/>
      <c r="B133" s="244"/>
      <c r="C133" s="245"/>
      <c r="D133" s="235" t="s">
        <v>154</v>
      </c>
      <c r="E133" s="246" t="s">
        <v>1</v>
      </c>
      <c r="F133" s="247" t="s">
        <v>1099</v>
      </c>
      <c r="G133" s="245"/>
      <c r="H133" s="248">
        <v>41.399999999999999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154</v>
      </c>
      <c r="AU133" s="254" t="s">
        <v>86</v>
      </c>
      <c r="AV133" s="14" t="s">
        <v>86</v>
      </c>
      <c r="AW133" s="14" t="s">
        <v>33</v>
      </c>
      <c r="AX133" s="14" t="s">
        <v>76</v>
      </c>
      <c r="AY133" s="254" t="s">
        <v>146</v>
      </c>
    </row>
    <row r="134" s="15" customFormat="1">
      <c r="A134" s="15"/>
      <c r="B134" s="255"/>
      <c r="C134" s="256"/>
      <c r="D134" s="235" t="s">
        <v>154</v>
      </c>
      <c r="E134" s="257" t="s">
        <v>1</v>
      </c>
      <c r="F134" s="258" t="s">
        <v>157</v>
      </c>
      <c r="G134" s="256"/>
      <c r="H134" s="259">
        <v>41.399999999999999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154</v>
      </c>
      <c r="AU134" s="265" t="s">
        <v>86</v>
      </c>
      <c r="AV134" s="15" t="s">
        <v>152</v>
      </c>
      <c r="AW134" s="15" t="s">
        <v>33</v>
      </c>
      <c r="AX134" s="15" t="s">
        <v>84</v>
      </c>
      <c r="AY134" s="265" t="s">
        <v>146</v>
      </c>
    </row>
    <row r="135" s="2" customFormat="1" ht="21.75" customHeight="1">
      <c r="A135" s="38"/>
      <c r="B135" s="39"/>
      <c r="C135" s="270" t="s">
        <v>152</v>
      </c>
      <c r="D135" s="270" t="s">
        <v>225</v>
      </c>
      <c r="E135" s="271" t="s">
        <v>622</v>
      </c>
      <c r="F135" s="272" t="s">
        <v>623</v>
      </c>
      <c r="G135" s="273" t="s">
        <v>188</v>
      </c>
      <c r="H135" s="274">
        <v>145.16</v>
      </c>
      <c r="I135" s="275"/>
      <c r="J135" s="276">
        <f>ROUND(I135*H135,2)</f>
        <v>0</v>
      </c>
      <c r="K135" s="277"/>
      <c r="L135" s="278"/>
      <c r="M135" s="279" t="s">
        <v>1</v>
      </c>
      <c r="N135" s="280" t="s">
        <v>41</v>
      </c>
      <c r="O135" s="91"/>
      <c r="P135" s="229">
        <f>O135*H135</f>
        <v>0</v>
      </c>
      <c r="Q135" s="229">
        <v>1</v>
      </c>
      <c r="R135" s="229">
        <f>Q135*H135</f>
        <v>145.16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201</v>
      </c>
      <c r="AT135" s="231" t="s">
        <v>225</v>
      </c>
      <c r="AU135" s="231" t="s">
        <v>86</v>
      </c>
      <c r="AY135" s="17" t="s">
        <v>146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84</v>
      </c>
      <c r="BK135" s="232">
        <f>ROUND(I135*H135,2)</f>
        <v>0</v>
      </c>
      <c r="BL135" s="17" t="s">
        <v>152</v>
      </c>
      <c r="BM135" s="231" t="s">
        <v>1100</v>
      </c>
    </row>
    <row r="136" s="14" customFormat="1">
      <c r="A136" s="14"/>
      <c r="B136" s="244"/>
      <c r="C136" s="245"/>
      <c r="D136" s="235" t="s">
        <v>154</v>
      </c>
      <c r="E136" s="246" t="s">
        <v>1</v>
      </c>
      <c r="F136" s="247" t="s">
        <v>1101</v>
      </c>
      <c r="G136" s="245"/>
      <c r="H136" s="248">
        <v>78.659999999999997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154</v>
      </c>
      <c r="AU136" s="254" t="s">
        <v>86</v>
      </c>
      <c r="AV136" s="14" t="s">
        <v>86</v>
      </c>
      <c r="AW136" s="14" t="s">
        <v>33</v>
      </c>
      <c r="AX136" s="14" t="s">
        <v>76</v>
      </c>
      <c r="AY136" s="254" t="s">
        <v>146</v>
      </c>
    </row>
    <row r="137" s="14" customFormat="1">
      <c r="A137" s="14"/>
      <c r="B137" s="244"/>
      <c r="C137" s="245"/>
      <c r="D137" s="235" t="s">
        <v>154</v>
      </c>
      <c r="E137" s="246" t="s">
        <v>1</v>
      </c>
      <c r="F137" s="247" t="s">
        <v>1102</v>
      </c>
      <c r="G137" s="245"/>
      <c r="H137" s="248">
        <v>66.5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154</v>
      </c>
      <c r="AU137" s="254" t="s">
        <v>86</v>
      </c>
      <c r="AV137" s="14" t="s">
        <v>86</v>
      </c>
      <c r="AW137" s="14" t="s">
        <v>33</v>
      </c>
      <c r="AX137" s="14" t="s">
        <v>76</v>
      </c>
      <c r="AY137" s="254" t="s">
        <v>146</v>
      </c>
    </row>
    <row r="138" s="15" customFormat="1">
      <c r="A138" s="15"/>
      <c r="B138" s="255"/>
      <c r="C138" s="256"/>
      <c r="D138" s="235" t="s">
        <v>154</v>
      </c>
      <c r="E138" s="257" t="s">
        <v>1</v>
      </c>
      <c r="F138" s="258" t="s">
        <v>157</v>
      </c>
      <c r="G138" s="256"/>
      <c r="H138" s="259">
        <v>145.16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5" t="s">
        <v>154</v>
      </c>
      <c r="AU138" s="265" t="s">
        <v>86</v>
      </c>
      <c r="AV138" s="15" t="s">
        <v>152</v>
      </c>
      <c r="AW138" s="15" t="s">
        <v>33</v>
      </c>
      <c r="AX138" s="15" t="s">
        <v>84</v>
      </c>
      <c r="AY138" s="265" t="s">
        <v>146</v>
      </c>
    </row>
    <row r="139" s="2" customFormat="1" ht="55.5" customHeight="1">
      <c r="A139" s="38"/>
      <c r="B139" s="39"/>
      <c r="C139" s="219" t="s">
        <v>173</v>
      </c>
      <c r="D139" s="219" t="s">
        <v>148</v>
      </c>
      <c r="E139" s="220" t="s">
        <v>627</v>
      </c>
      <c r="F139" s="221" t="s">
        <v>628</v>
      </c>
      <c r="G139" s="222" t="s">
        <v>176</v>
      </c>
      <c r="H139" s="223">
        <v>30.800000000000001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41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1.8080000000000001</v>
      </c>
      <c r="T139" s="230">
        <f>S139*H139</f>
        <v>55.686400000000006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152</v>
      </c>
      <c r="AT139" s="231" t="s">
        <v>148</v>
      </c>
      <c r="AU139" s="231" t="s">
        <v>86</v>
      </c>
      <c r="AY139" s="17" t="s">
        <v>146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152</v>
      </c>
      <c r="BM139" s="231" t="s">
        <v>1103</v>
      </c>
    </row>
    <row r="140" s="14" customFormat="1">
      <c r="A140" s="14"/>
      <c r="B140" s="244"/>
      <c r="C140" s="245"/>
      <c r="D140" s="235" t="s">
        <v>154</v>
      </c>
      <c r="E140" s="246" t="s">
        <v>1</v>
      </c>
      <c r="F140" s="247" t="s">
        <v>1104</v>
      </c>
      <c r="G140" s="245"/>
      <c r="H140" s="248">
        <v>30.800000000000001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154</v>
      </c>
      <c r="AU140" s="254" t="s">
        <v>86</v>
      </c>
      <c r="AV140" s="14" t="s">
        <v>86</v>
      </c>
      <c r="AW140" s="14" t="s">
        <v>33</v>
      </c>
      <c r="AX140" s="14" t="s">
        <v>76</v>
      </c>
      <c r="AY140" s="254" t="s">
        <v>146</v>
      </c>
    </row>
    <row r="141" s="15" customFormat="1">
      <c r="A141" s="15"/>
      <c r="B141" s="255"/>
      <c r="C141" s="256"/>
      <c r="D141" s="235" t="s">
        <v>154</v>
      </c>
      <c r="E141" s="257" t="s">
        <v>1</v>
      </c>
      <c r="F141" s="258" t="s">
        <v>157</v>
      </c>
      <c r="G141" s="256"/>
      <c r="H141" s="259">
        <v>30.800000000000001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154</v>
      </c>
      <c r="AU141" s="265" t="s">
        <v>86</v>
      </c>
      <c r="AV141" s="15" t="s">
        <v>152</v>
      </c>
      <c r="AW141" s="15" t="s">
        <v>33</v>
      </c>
      <c r="AX141" s="15" t="s">
        <v>84</v>
      </c>
      <c r="AY141" s="265" t="s">
        <v>146</v>
      </c>
    </row>
    <row r="142" s="2" customFormat="1" ht="16.5" customHeight="1">
      <c r="A142" s="38"/>
      <c r="B142" s="39"/>
      <c r="C142" s="219" t="s">
        <v>185</v>
      </c>
      <c r="D142" s="219" t="s">
        <v>148</v>
      </c>
      <c r="E142" s="220" t="s">
        <v>631</v>
      </c>
      <c r="F142" s="221" t="s">
        <v>632</v>
      </c>
      <c r="G142" s="222" t="s">
        <v>176</v>
      </c>
      <c r="H142" s="223">
        <v>35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41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0.20000000000000001</v>
      </c>
      <c r="T142" s="230">
        <f>S142*H142</f>
        <v>7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152</v>
      </c>
      <c r="AT142" s="231" t="s">
        <v>148</v>
      </c>
      <c r="AU142" s="231" t="s">
        <v>86</v>
      </c>
      <c r="AY142" s="17" t="s">
        <v>146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152</v>
      </c>
      <c r="BM142" s="231" t="s">
        <v>1105</v>
      </c>
    </row>
    <row r="143" s="14" customFormat="1">
      <c r="A143" s="14"/>
      <c r="B143" s="244"/>
      <c r="C143" s="245"/>
      <c r="D143" s="235" t="s">
        <v>154</v>
      </c>
      <c r="E143" s="246" t="s">
        <v>1</v>
      </c>
      <c r="F143" s="247" t="s">
        <v>369</v>
      </c>
      <c r="G143" s="245"/>
      <c r="H143" s="248">
        <v>35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154</v>
      </c>
      <c r="AU143" s="254" t="s">
        <v>86</v>
      </c>
      <c r="AV143" s="14" t="s">
        <v>86</v>
      </c>
      <c r="AW143" s="14" t="s">
        <v>33</v>
      </c>
      <c r="AX143" s="14" t="s">
        <v>76</v>
      </c>
      <c r="AY143" s="254" t="s">
        <v>146</v>
      </c>
    </row>
    <row r="144" s="15" customFormat="1">
      <c r="A144" s="15"/>
      <c r="B144" s="255"/>
      <c r="C144" s="256"/>
      <c r="D144" s="235" t="s">
        <v>154</v>
      </c>
      <c r="E144" s="257" t="s">
        <v>1</v>
      </c>
      <c r="F144" s="258" t="s">
        <v>157</v>
      </c>
      <c r="G144" s="256"/>
      <c r="H144" s="259">
        <v>35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5" t="s">
        <v>154</v>
      </c>
      <c r="AU144" s="265" t="s">
        <v>86</v>
      </c>
      <c r="AV144" s="15" t="s">
        <v>152</v>
      </c>
      <c r="AW144" s="15" t="s">
        <v>33</v>
      </c>
      <c r="AX144" s="15" t="s">
        <v>84</v>
      </c>
      <c r="AY144" s="265" t="s">
        <v>146</v>
      </c>
    </row>
    <row r="145" s="2" customFormat="1" ht="24.15" customHeight="1">
      <c r="A145" s="38"/>
      <c r="B145" s="39"/>
      <c r="C145" s="219" t="s">
        <v>194</v>
      </c>
      <c r="D145" s="219" t="s">
        <v>148</v>
      </c>
      <c r="E145" s="220" t="s">
        <v>634</v>
      </c>
      <c r="F145" s="221" t="s">
        <v>1106</v>
      </c>
      <c r="G145" s="222" t="s">
        <v>164</v>
      </c>
      <c r="H145" s="223">
        <v>20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41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152</v>
      </c>
      <c r="AT145" s="231" t="s">
        <v>148</v>
      </c>
      <c r="AU145" s="231" t="s">
        <v>86</v>
      </c>
      <c r="AY145" s="17" t="s">
        <v>146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84</v>
      </c>
      <c r="BK145" s="232">
        <f>ROUND(I145*H145,2)</f>
        <v>0</v>
      </c>
      <c r="BL145" s="17" t="s">
        <v>152</v>
      </c>
      <c r="BM145" s="231" t="s">
        <v>1107</v>
      </c>
    </row>
    <row r="146" s="2" customFormat="1">
      <c r="A146" s="38"/>
      <c r="B146" s="39"/>
      <c r="C146" s="40"/>
      <c r="D146" s="235" t="s">
        <v>198</v>
      </c>
      <c r="E146" s="40"/>
      <c r="F146" s="266" t="s">
        <v>1108</v>
      </c>
      <c r="G146" s="40"/>
      <c r="H146" s="40"/>
      <c r="I146" s="267"/>
      <c r="J146" s="40"/>
      <c r="K146" s="40"/>
      <c r="L146" s="44"/>
      <c r="M146" s="268"/>
      <c r="N146" s="269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198</v>
      </c>
      <c r="AU146" s="17" t="s">
        <v>86</v>
      </c>
    </row>
    <row r="147" s="14" customFormat="1">
      <c r="A147" s="14"/>
      <c r="B147" s="244"/>
      <c r="C147" s="245"/>
      <c r="D147" s="235" t="s">
        <v>154</v>
      </c>
      <c r="E147" s="246" t="s">
        <v>1</v>
      </c>
      <c r="F147" s="247" t="s">
        <v>274</v>
      </c>
      <c r="G147" s="245"/>
      <c r="H147" s="248">
        <v>20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154</v>
      </c>
      <c r="AU147" s="254" t="s">
        <v>86</v>
      </c>
      <c r="AV147" s="14" t="s">
        <v>86</v>
      </c>
      <c r="AW147" s="14" t="s">
        <v>33</v>
      </c>
      <c r="AX147" s="14" t="s">
        <v>76</v>
      </c>
      <c r="AY147" s="254" t="s">
        <v>146</v>
      </c>
    </row>
    <row r="148" s="15" customFormat="1">
      <c r="A148" s="15"/>
      <c r="B148" s="255"/>
      <c r="C148" s="256"/>
      <c r="D148" s="235" t="s">
        <v>154</v>
      </c>
      <c r="E148" s="257" t="s">
        <v>1</v>
      </c>
      <c r="F148" s="258" t="s">
        <v>157</v>
      </c>
      <c r="G148" s="256"/>
      <c r="H148" s="259">
        <v>20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5" t="s">
        <v>154</v>
      </c>
      <c r="AU148" s="265" t="s">
        <v>86</v>
      </c>
      <c r="AV148" s="15" t="s">
        <v>152</v>
      </c>
      <c r="AW148" s="15" t="s">
        <v>33</v>
      </c>
      <c r="AX148" s="15" t="s">
        <v>84</v>
      </c>
      <c r="AY148" s="265" t="s">
        <v>146</v>
      </c>
    </row>
    <row r="149" s="2" customFormat="1" ht="24.15" customHeight="1">
      <c r="A149" s="38"/>
      <c r="B149" s="39"/>
      <c r="C149" s="219" t="s">
        <v>201</v>
      </c>
      <c r="D149" s="219" t="s">
        <v>148</v>
      </c>
      <c r="E149" s="220" t="s">
        <v>1109</v>
      </c>
      <c r="F149" s="221" t="s">
        <v>1110</v>
      </c>
      <c r="G149" s="222" t="s">
        <v>164</v>
      </c>
      <c r="H149" s="223">
        <v>16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41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0.35338999999999998</v>
      </c>
      <c r="T149" s="230">
        <f>S149*H149</f>
        <v>5.6542399999999997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152</v>
      </c>
      <c r="AT149" s="231" t="s">
        <v>148</v>
      </c>
      <c r="AU149" s="231" t="s">
        <v>86</v>
      </c>
      <c r="AY149" s="17" t="s">
        <v>146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84</v>
      </c>
      <c r="BK149" s="232">
        <f>ROUND(I149*H149,2)</f>
        <v>0</v>
      </c>
      <c r="BL149" s="17" t="s">
        <v>152</v>
      </c>
      <c r="BM149" s="231" t="s">
        <v>1111</v>
      </c>
    </row>
    <row r="150" s="13" customFormat="1">
      <c r="A150" s="13"/>
      <c r="B150" s="233"/>
      <c r="C150" s="234"/>
      <c r="D150" s="235" t="s">
        <v>154</v>
      </c>
      <c r="E150" s="236" t="s">
        <v>1</v>
      </c>
      <c r="F150" s="237" t="s">
        <v>650</v>
      </c>
      <c r="G150" s="234"/>
      <c r="H150" s="236" t="s">
        <v>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154</v>
      </c>
      <c r="AU150" s="243" t="s">
        <v>86</v>
      </c>
      <c r="AV150" s="13" t="s">
        <v>84</v>
      </c>
      <c r="AW150" s="13" t="s">
        <v>33</v>
      </c>
      <c r="AX150" s="13" t="s">
        <v>76</v>
      </c>
      <c r="AY150" s="243" t="s">
        <v>146</v>
      </c>
    </row>
    <row r="151" s="14" customFormat="1">
      <c r="A151" s="14"/>
      <c r="B151" s="244"/>
      <c r="C151" s="245"/>
      <c r="D151" s="235" t="s">
        <v>154</v>
      </c>
      <c r="E151" s="246" t="s">
        <v>1</v>
      </c>
      <c r="F151" s="247" t="s">
        <v>1112</v>
      </c>
      <c r="G151" s="245"/>
      <c r="H151" s="248">
        <v>16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154</v>
      </c>
      <c r="AU151" s="254" t="s">
        <v>86</v>
      </c>
      <c r="AV151" s="14" t="s">
        <v>86</v>
      </c>
      <c r="AW151" s="14" t="s">
        <v>33</v>
      </c>
      <c r="AX151" s="14" t="s">
        <v>76</v>
      </c>
      <c r="AY151" s="254" t="s">
        <v>146</v>
      </c>
    </row>
    <row r="152" s="15" customFormat="1">
      <c r="A152" s="15"/>
      <c r="B152" s="255"/>
      <c r="C152" s="256"/>
      <c r="D152" s="235" t="s">
        <v>154</v>
      </c>
      <c r="E152" s="257" t="s">
        <v>1</v>
      </c>
      <c r="F152" s="258" t="s">
        <v>157</v>
      </c>
      <c r="G152" s="256"/>
      <c r="H152" s="259">
        <v>16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154</v>
      </c>
      <c r="AU152" s="265" t="s">
        <v>86</v>
      </c>
      <c r="AV152" s="15" t="s">
        <v>152</v>
      </c>
      <c r="AW152" s="15" t="s">
        <v>33</v>
      </c>
      <c r="AX152" s="15" t="s">
        <v>84</v>
      </c>
      <c r="AY152" s="265" t="s">
        <v>146</v>
      </c>
    </row>
    <row r="153" s="2" customFormat="1" ht="24.15" customHeight="1">
      <c r="A153" s="38"/>
      <c r="B153" s="39"/>
      <c r="C153" s="219" t="s">
        <v>207</v>
      </c>
      <c r="D153" s="219" t="s">
        <v>148</v>
      </c>
      <c r="E153" s="220" t="s">
        <v>651</v>
      </c>
      <c r="F153" s="221" t="s">
        <v>652</v>
      </c>
      <c r="G153" s="222" t="s">
        <v>164</v>
      </c>
      <c r="H153" s="223">
        <v>8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41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0.14538999999999999</v>
      </c>
      <c r="T153" s="230">
        <f>S153*H153</f>
        <v>1.1631199999999999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152</v>
      </c>
      <c r="AT153" s="231" t="s">
        <v>148</v>
      </c>
      <c r="AU153" s="231" t="s">
        <v>86</v>
      </c>
      <c r="AY153" s="17" t="s">
        <v>146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152</v>
      </c>
      <c r="BM153" s="231" t="s">
        <v>1113</v>
      </c>
    </row>
    <row r="154" s="14" customFormat="1">
      <c r="A154" s="14"/>
      <c r="B154" s="244"/>
      <c r="C154" s="245"/>
      <c r="D154" s="235" t="s">
        <v>154</v>
      </c>
      <c r="E154" s="246" t="s">
        <v>1</v>
      </c>
      <c r="F154" s="247" t="s">
        <v>1114</v>
      </c>
      <c r="G154" s="245"/>
      <c r="H154" s="248">
        <v>8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154</v>
      </c>
      <c r="AU154" s="254" t="s">
        <v>86</v>
      </c>
      <c r="AV154" s="14" t="s">
        <v>86</v>
      </c>
      <c r="AW154" s="14" t="s">
        <v>33</v>
      </c>
      <c r="AX154" s="14" t="s">
        <v>76</v>
      </c>
      <c r="AY154" s="254" t="s">
        <v>146</v>
      </c>
    </row>
    <row r="155" s="15" customFormat="1">
      <c r="A155" s="15"/>
      <c r="B155" s="255"/>
      <c r="C155" s="256"/>
      <c r="D155" s="235" t="s">
        <v>154</v>
      </c>
      <c r="E155" s="257" t="s">
        <v>1</v>
      </c>
      <c r="F155" s="258" t="s">
        <v>157</v>
      </c>
      <c r="G155" s="256"/>
      <c r="H155" s="259">
        <v>8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154</v>
      </c>
      <c r="AU155" s="265" t="s">
        <v>86</v>
      </c>
      <c r="AV155" s="15" t="s">
        <v>152</v>
      </c>
      <c r="AW155" s="15" t="s">
        <v>33</v>
      </c>
      <c r="AX155" s="15" t="s">
        <v>84</v>
      </c>
      <c r="AY155" s="265" t="s">
        <v>146</v>
      </c>
    </row>
    <row r="156" s="2" customFormat="1" ht="24.15" customHeight="1">
      <c r="A156" s="38"/>
      <c r="B156" s="39"/>
      <c r="C156" s="219" t="s">
        <v>212</v>
      </c>
      <c r="D156" s="219" t="s">
        <v>148</v>
      </c>
      <c r="E156" s="220" t="s">
        <v>655</v>
      </c>
      <c r="F156" s="221" t="s">
        <v>656</v>
      </c>
      <c r="G156" s="222" t="s">
        <v>606</v>
      </c>
      <c r="H156" s="223">
        <v>1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41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152</v>
      </c>
      <c r="AT156" s="231" t="s">
        <v>148</v>
      </c>
      <c r="AU156" s="231" t="s">
        <v>86</v>
      </c>
      <c r="AY156" s="17" t="s">
        <v>146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152</v>
      </c>
      <c r="BM156" s="231" t="s">
        <v>1115</v>
      </c>
    </row>
    <row r="157" s="2" customFormat="1" ht="24.15" customHeight="1">
      <c r="A157" s="38"/>
      <c r="B157" s="39"/>
      <c r="C157" s="219" t="s">
        <v>217</v>
      </c>
      <c r="D157" s="219" t="s">
        <v>148</v>
      </c>
      <c r="E157" s="220" t="s">
        <v>658</v>
      </c>
      <c r="F157" s="221" t="s">
        <v>659</v>
      </c>
      <c r="G157" s="222" t="s">
        <v>265</v>
      </c>
      <c r="H157" s="223">
        <v>4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41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0.0042900000000000004</v>
      </c>
      <c r="T157" s="230">
        <f>S157*H157</f>
        <v>0.017160000000000002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152</v>
      </c>
      <c r="AT157" s="231" t="s">
        <v>148</v>
      </c>
      <c r="AU157" s="231" t="s">
        <v>86</v>
      </c>
      <c r="AY157" s="17" t="s">
        <v>146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84</v>
      </c>
      <c r="BK157" s="232">
        <f>ROUND(I157*H157,2)</f>
        <v>0</v>
      </c>
      <c r="BL157" s="17" t="s">
        <v>152</v>
      </c>
      <c r="BM157" s="231" t="s">
        <v>1116</v>
      </c>
    </row>
    <row r="158" s="14" customFormat="1">
      <c r="A158" s="14"/>
      <c r="B158" s="244"/>
      <c r="C158" s="245"/>
      <c r="D158" s="235" t="s">
        <v>154</v>
      </c>
      <c r="E158" s="246" t="s">
        <v>1</v>
      </c>
      <c r="F158" s="247" t="s">
        <v>152</v>
      </c>
      <c r="G158" s="245"/>
      <c r="H158" s="248">
        <v>4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154</v>
      </c>
      <c r="AU158" s="254" t="s">
        <v>86</v>
      </c>
      <c r="AV158" s="14" t="s">
        <v>86</v>
      </c>
      <c r="AW158" s="14" t="s">
        <v>33</v>
      </c>
      <c r="AX158" s="14" t="s">
        <v>76</v>
      </c>
      <c r="AY158" s="254" t="s">
        <v>146</v>
      </c>
    </row>
    <row r="159" s="15" customFormat="1">
      <c r="A159" s="15"/>
      <c r="B159" s="255"/>
      <c r="C159" s="256"/>
      <c r="D159" s="235" t="s">
        <v>154</v>
      </c>
      <c r="E159" s="257" t="s">
        <v>1</v>
      </c>
      <c r="F159" s="258" t="s">
        <v>157</v>
      </c>
      <c r="G159" s="256"/>
      <c r="H159" s="259">
        <v>4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154</v>
      </c>
      <c r="AU159" s="265" t="s">
        <v>86</v>
      </c>
      <c r="AV159" s="15" t="s">
        <v>152</v>
      </c>
      <c r="AW159" s="15" t="s">
        <v>33</v>
      </c>
      <c r="AX159" s="15" t="s">
        <v>84</v>
      </c>
      <c r="AY159" s="265" t="s">
        <v>146</v>
      </c>
    </row>
    <row r="160" s="2" customFormat="1" ht="24.15" customHeight="1">
      <c r="A160" s="38"/>
      <c r="B160" s="39"/>
      <c r="C160" s="219" t="s">
        <v>8</v>
      </c>
      <c r="D160" s="219" t="s">
        <v>148</v>
      </c>
      <c r="E160" s="220" t="s">
        <v>661</v>
      </c>
      <c r="F160" s="221" t="s">
        <v>662</v>
      </c>
      <c r="G160" s="222" t="s">
        <v>265</v>
      </c>
      <c r="H160" s="223">
        <v>4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41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152</v>
      </c>
      <c r="AT160" s="231" t="s">
        <v>148</v>
      </c>
      <c r="AU160" s="231" t="s">
        <v>86</v>
      </c>
      <c r="AY160" s="17" t="s">
        <v>146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84</v>
      </c>
      <c r="BK160" s="232">
        <f>ROUND(I160*H160,2)</f>
        <v>0</v>
      </c>
      <c r="BL160" s="17" t="s">
        <v>152</v>
      </c>
      <c r="BM160" s="231" t="s">
        <v>1117</v>
      </c>
    </row>
    <row r="161" s="14" customFormat="1">
      <c r="A161" s="14"/>
      <c r="B161" s="244"/>
      <c r="C161" s="245"/>
      <c r="D161" s="235" t="s">
        <v>154</v>
      </c>
      <c r="E161" s="246" t="s">
        <v>1</v>
      </c>
      <c r="F161" s="247" t="s">
        <v>152</v>
      </c>
      <c r="G161" s="245"/>
      <c r="H161" s="248">
        <v>4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154</v>
      </c>
      <c r="AU161" s="254" t="s">
        <v>86</v>
      </c>
      <c r="AV161" s="14" t="s">
        <v>86</v>
      </c>
      <c r="AW161" s="14" t="s">
        <v>33</v>
      </c>
      <c r="AX161" s="14" t="s">
        <v>76</v>
      </c>
      <c r="AY161" s="254" t="s">
        <v>146</v>
      </c>
    </row>
    <row r="162" s="15" customFormat="1">
      <c r="A162" s="15"/>
      <c r="B162" s="255"/>
      <c r="C162" s="256"/>
      <c r="D162" s="235" t="s">
        <v>154</v>
      </c>
      <c r="E162" s="257" t="s">
        <v>1</v>
      </c>
      <c r="F162" s="258" t="s">
        <v>157</v>
      </c>
      <c r="G162" s="256"/>
      <c r="H162" s="259">
        <v>4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5" t="s">
        <v>154</v>
      </c>
      <c r="AU162" s="265" t="s">
        <v>86</v>
      </c>
      <c r="AV162" s="15" t="s">
        <v>152</v>
      </c>
      <c r="AW162" s="15" t="s">
        <v>33</v>
      </c>
      <c r="AX162" s="15" t="s">
        <v>84</v>
      </c>
      <c r="AY162" s="265" t="s">
        <v>146</v>
      </c>
    </row>
    <row r="163" s="2" customFormat="1" ht="24.15" customHeight="1">
      <c r="A163" s="38"/>
      <c r="B163" s="39"/>
      <c r="C163" s="270" t="s">
        <v>230</v>
      </c>
      <c r="D163" s="270" t="s">
        <v>225</v>
      </c>
      <c r="E163" s="271" t="s">
        <v>671</v>
      </c>
      <c r="F163" s="272" t="s">
        <v>672</v>
      </c>
      <c r="G163" s="273" t="s">
        <v>265</v>
      </c>
      <c r="H163" s="274">
        <v>40</v>
      </c>
      <c r="I163" s="275"/>
      <c r="J163" s="276">
        <f>ROUND(I163*H163,2)</f>
        <v>0</v>
      </c>
      <c r="K163" s="277"/>
      <c r="L163" s="278"/>
      <c r="M163" s="279" t="s">
        <v>1</v>
      </c>
      <c r="N163" s="280" t="s">
        <v>41</v>
      </c>
      <c r="O163" s="91"/>
      <c r="P163" s="229">
        <f>O163*H163</f>
        <v>0</v>
      </c>
      <c r="Q163" s="229">
        <v>0.00123</v>
      </c>
      <c r="R163" s="229">
        <f>Q163*H163</f>
        <v>0.049200000000000001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201</v>
      </c>
      <c r="AT163" s="231" t="s">
        <v>225</v>
      </c>
      <c r="AU163" s="231" t="s">
        <v>86</v>
      </c>
      <c r="AY163" s="17" t="s">
        <v>146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84</v>
      </c>
      <c r="BK163" s="232">
        <f>ROUND(I163*H163,2)</f>
        <v>0</v>
      </c>
      <c r="BL163" s="17" t="s">
        <v>152</v>
      </c>
      <c r="BM163" s="231" t="s">
        <v>1118</v>
      </c>
    </row>
    <row r="164" s="14" customFormat="1">
      <c r="A164" s="14"/>
      <c r="B164" s="244"/>
      <c r="C164" s="245"/>
      <c r="D164" s="235" t="s">
        <v>154</v>
      </c>
      <c r="E164" s="246" t="s">
        <v>1</v>
      </c>
      <c r="F164" s="247" t="s">
        <v>1119</v>
      </c>
      <c r="G164" s="245"/>
      <c r="H164" s="248">
        <v>40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154</v>
      </c>
      <c r="AU164" s="254" t="s">
        <v>86</v>
      </c>
      <c r="AV164" s="14" t="s">
        <v>86</v>
      </c>
      <c r="AW164" s="14" t="s">
        <v>33</v>
      </c>
      <c r="AX164" s="14" t="s">
        <v>76</v>
      </c>
      <c r="AY164" s="254" t="s">
        <v>146</v>
      </c>
    </row>
    <row r="165" s="15" customFormat="1">
      <c r="A165" s="15"/>
      <c r="B165" s="255"/>
      <c r="C165" s="256"/>
      <c r="D165" s="235" t="s">
        <v>154</v>
      </c>
      <c r="E165" s="257" t="s">
        <v>1</v>
      </c>
      <c r="F165" s="258" t="s">
        <v>157</v>
      </c>
      <c r="G165" s="256"/>
      <c r="H165" s="259">
        <v>40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154</v>
      </c>
      <c r="AU165" s="265" t="s">
        <v>86</v>
      </c>
      <c r="AV165" s="15" t="s">
        <v>152</v>
      </c>
      <c r="AW165" s="15" t="s">
        <v>33</v>
      </c>
      <c r="AX165" s="15" t="s">
        <v>84</v>
      </c>
      <c r="AY165" s="265" t="s">
        <v>146</v>
      </c>
    </row>
    <row r="166" s="2" customFormat="1" ht="21.75" customHeight="1">
      <c r="A166" s="38"/>
      <c r="B166" s="39"/>
      <c r="C166" s="270" t="s">
        <v>234</v>
      </c>
      <c r="D166" s="270" t="s">
        <v>225</v>
      </c>
      <c r="E166" s="271" t="s">
        <v>675</v>
      </c>
      <c r="F166" s="272" t="s">
        <v>676</v>
      </c>
      <c r="G166" s="273" t="s">
        <v>265</v>
      </c>
      <c r="H166" s="274">
        <v>20</v>
      </c>
      <c r="I166" s="275"/>
      <c r="J166" s="276">
        <f>ROUND(I166*H166,2)</f>
        <v>0</v>
      </c>
      <c r="K166" s="277"/>
      <c r="L166" s="278"/>
      <c r="M166" s="279" t="s">
        <v>1</v>
      </c>
      <c r="N166" s="280" t="s">
        <v>41</v>
      </c>
      <c r="O166" s="91"/>
      <c r="P166" s="229">
        <f>O166*H166</f>
        <v>0</v>
      </c>
      <c r="Q166" s="229">
        <v>0.00018000000000000001</v>
      </c>
      <c r="R166" s="229">
        <f>Q166*H166</f>
        <v>0.0036000000000000003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201</v>
      </c>
      <c r="AT166" s="231" t="s">
        <v>225</v>
      </c>
      <c r="AU166" s="231" t="s">
        <v>86</v>
      </c>
      <c r="AY166" s="17" t="s">
        <v>146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84</v>
      </c>
      <c r="BK166" s="232">
        <f>ROUND(I166*H166,2)</f>
        <v>0</v>
      </c>
      <c r="BL166" s="17" t="s">
        <v>152</v>
      </c>
      <c r="BM166" s="231" t="s">
        <v>1120</v>
      </c>
    </row>
    <row r="167" s="14" customFormat="1">
      <c r="A167" s="14"/>
      <c r="B167" s="244"/>
      <c r="C167" s="245"/>
      <c r="D167" s="235" t="s">
        <v>154</v>
      </c>
      <c r="E167" s="246" t="s">
        <v>1</v>
      </c>
      <c r="F167" s="247" t="s">
        <v>1121</v>
      </c>
      <c r="G167" s="245"/>
      <c r="H167" s="248">
        <v>20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154</v>
      </c>
      <c r="AU167" s="254" t="s">
        <v>86</v>
      </c>
      <c r="AV167" s="14" t="s">
        <v>86</v>
      </c>
      <c r="AW167" s="14" t="s">
        <v>33</v>
      </c>
      <c r="AX167" s="14" t="s">
        <v>76</v>
      </c>
      <c r="AY167" s="254" t="s">
        <v>146</v>
      </c>
    </row>
    <row r="168" s="15" customFormat="1">
      <c r="A168" s="15"/>
      <c r="B168" s="255"/>
      <c r="C168" s="256"/>
      <c r="D168" s="235" t="s">
        <v>154</v>
      </c>
      <c r="E168" s="257" t="s">
        <v>1</v>
      </c>
      <c r="F168" s="258" t="s">
        <v>157</v>
      </c>
      <c r="G168" s="256"/>
      <c r="H168" s="259">
        <v>20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5" t="s">
        <v>154</v>
      </c>
      <c r="AU168" s="265" t="s">
        <v>86</v>
      </c>
      <c r="AV168" s="15" t="s">
        <v>152</v>
      </c>
      <c r="AW168" s="15" t="s">
        <v>33</v>
      </c>
      <c r="AX168" s="15" t="s">
        <v>84</v>
      </c>
      <c r="AY168" s="265" t="s">
        <v>146</v>
      </c>
    </row>
    <row r="169" s="12" customFormat="1" ht="22.8" customHeight="1">
      <c r="A169" s="12"/>
      <c r="B169" s="203"/>
      <c r="C169" s="204"/>
      <c r="D169" s="205" t="s">
        <v>75</v>
      </c>
      <c r="E169" s="217" t="s">
        <v>207</v>
      </c>
      <c r="F169" s="217" t="s">
        <v>1122</v>
      </c>
      <c r="G169" s="204"/>
      <c r="H169" s="204"/>
      <c r="I169" s="207"/>
      <c r="J169" s="218">
        <f>BK169</f>
        <v>0</v>
      </c>
      <c r="K169" s="204"/>
      <c r="L169" s="209"/>
      <c r="M169" s="210"/>
      <c r="N169" s="211"/>
      <c r="O169" s="211"/>
      <c r="P169" s="212">
        <f>SUM(P170:P173)</f>
        <v>0</v>
      </c>
      <c r="Q169" s="211"/>
      <c r="R169" s="212">
        <f>SUM(R170:R173)</f>
        <v>5.7854279430000002</v>
      </c>
      <c r="S169" s="211"/>
      <c r="T169" s="213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4" t="s">
        <v>84</v>
      </c>
      <c r="AT169" s="215" t="s">
        <v>75</v>
      </c>
      <c r="AU169" s="215" t="s">
        <v>84</v>
      </c>
      <c r="AY169" s="214" t="s">
        <v>146</v>
      </c>
      <c r="BK169" s="216">
        <f>SUM(BK170:BK173)</f>
        <v>0</v>
      </c>
    </row>
    <row r="170" s="2" customFormat="1" ht="16.5" customHeight="1">
      <c r="A170" s="38"/>
      <c r="B170" s="39"/>
      <c r="C170" s="219" t="s">
        <v>240</v>
      </c>
      <c r="D170" s="219" t="s">
        <v>148</v>
      </c>
      <c r="E170" s="220" t="s">
        <v>1123</v>
      </c>
      <c r="F170" s="221" t="s">
        <v>1124</v>
      </c>
      <c r="G170" s="222" t="s">
        <v>151</v>
      </c>
      <c r="H170" s="223">
        <v>7.5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41</v>
      </c>
      <c r="O170" s="91"/>
      <c r="P170" s="229">
        <f>O170*H170</f>
        <v>0</v>
      </c>
      <c r="Q170" s="229">
        <v>0.40081319240000002</v>
      </c>
      <c r="R170" s="229">
        <f>Q170*H170</f>
        <v>3.006098943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152</v>
      </c>
      <c r="AT170" s="231" t="s">
        <v>148</v>
      </c>
      <c r="AU170" s="231" t="s">
        <v>86</v>
      </c>
      <c r="AY170" s="17" t="s">
        <v>146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84</v>
      </c>
      <c r="BK170" s="232">
        <f>ROUND(I170*H170,2)</f>
        <v>0</v>
      </c>
      <c r="BL170" s="17" t="s">
        <v>152</v>
      </c>
      <c r="BM170" s="231" t="s">
        <v>1125</v>
      </c>
    </row>
    <row r="171" s="2" customFormat="1" ht="21.75" customHeight="1">
      <c r="A171" s="38"/>
      <c r="B171" s="39"/>
      <c r="C171" s="219" t="s">
        <v>248</v>
      </c>
      <c r="D171" s="219" t="s">
        <v>148</v>
      </c>
      <c r="E171" s="220" t="s">
        <v>1126</v>
      </c>
      <c r="F171" s="221" t="s">
        <v>1127</v>
      </c>
      <c r="G171" s="222" t="s">
        <v>151</v>
      </c>
      <c r="H171" s="223">
        <v>14.699999999999999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41</v>
      </c>
      <c r="O171" s="91"/>
      <c r="P171" s="229">
        <f>O171*H171</f>
        <v>0</v>
      </c>
      <c r="Q171" s="229">
        <v>0.18906999999999999</v>
      </c>
      <c r="R171" s="229">
        <f>Q171*H171</f>
        <v>2.7793289999999997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152</v>
      </c>
      <c r="AT171" s="231" t="s">
        <v>148</v>
      </c>
      <c r="AU171" s="231" t="s">
        <v>86</v>
      </c>
      <c r="AY171" s="17" t="s">
        <v>146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84</v>
      </c>
      <c r="BK171" s="232">
        <f>ROUND(I171*H171,2)</f>
        <v>0</v>
      </c>
      <c r="BL171" s="17" t="s">
        <v>152</v>
      </c>
      <c r="BM171" s="231" t="s">
        <v>1128</v>
      </c>
    </row>
    <row r="172" s="14" customFormat="1">
      <c r="A172" s="14"/>
      <c r="B172" s="244"/>
      <c r="C172" s="245"/>
      <c r="D172" s="235" t="s">
        <v>154</v>
      </c>
      <c r="E172" s="246" t="s">
        <v>1</v>
      </c>
      <c r="F172" s="247" t="s">
        <v>1129</v>
      </c>
      <c r="G172" s="245"/>
      <c r="H172" s="248">
        <v>14.699999999999999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154</v>
      </c>
      <c r="AU172" s="254" t="s">
        <v>86</v>
      </c>
      <c r="AV172" s="14" t="s">
        <v>86</v>
      </c>
      <c r="AW172" s="14" t="s">
        <v>33</v>
      </c>
      <c r="AX172" s="14" t="s">
        <v>76</v>
      </c>
      <c r="AY172" s="254" t="s">
        <v>146</v>
      </c>
    </row>
    <row r="173" s="15" customFormat="1">
      <c r="A173" s="15"/>
      <c r="B173" s="255"/>
      <c r="C173" s="256"/>
      <c r="D173" s="235" t="s">
        <v>154</v>
      </c>
      <c r="E173" s="257" t="s">
        <v>1</v>
      </c>
      <c r="F173" s="258" t="s">
        <v>157</v>
      </c>
      <c r="G173" s="256"/>
      <c r="H173" s="259">
        <v>14.699999999999999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5" t="s">
        <v>154</v>
      </c>
      <c r="AU173" s="265" t="s">
        <v>86</v>
      </c>
      <c r="AV173" s="15" t="s">
        <v>152</v>
      </c>
      <c r="AW173" s="15" t="s">
        <v>33</v>
      </c>
      <c r="AX173" s="15" t="s">
        <v>84</v>
      </c>
      <c r="AY173" s="265" t="s">
        <v>146</v>
      </c>
    </row>
    <row r="174" s="12" customFormat="1" ht="22.8" customHeight="1">
      <c r="A174" s="12"/>
      <c r="B174" s="203"/>
      <c r="C174" s="204"/>
      <c r="D174" s="205" t="s">
        <v>75</v>
      </c>
      <c r="E174" s="217" t="s">
        <v>499</v>
      </c>
      <c r="F174" s="217" t="s">
        <v>500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SUM(P175:P177)</f>
        <v>0</v>
      </c>
      <c r="Q174" s="211"/>
      <c r="R174" s="212">
        <f>SUM(R175:R177)</f>
        <v>0</v>
      </c>
      <c r="S174" s="211"/>
      <c r="T174" s="213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84</v>
      </c>
      <c r="AT174" s="215" t="s">
        <v>75</v>
      </c>
      <c r="AU174" s="215" t="s">
        <v>84</v>
      </c>
      <c r="AY174" s="214" t="s">
        <v>146</v>
      </c>
      <c r="BK174" s="216">
        <f>SUM(BK175:BK177)</f>
        <v>0</v>
      </c>
    </row>
    <row r="175" s="2" customFormat="1" ht="24.15" customHeight="1">
      <c r="A175" s="38"/>
      <c r="B175" s="39"/>
      <c r="C175" s="219" t="s">
        <v>254</v>
      </c>
      <c r="D175" s="219" t="s">
        <v>148</v>
      </c>
      <c r="E175" s="220" t="s">
        <v>679</v>
      </c>
      <c r="F175" s="221" t="s">
        <v>680</v>
      </c>
      <c r="G175" s="222" t="s">
        <v>188</v>
      </c>
      <c r="H175" s="223">
        <v>52.359999999999999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41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152</v>
      </c>
      <c r="AT175" s="231" t="s">
        <v>148</v>
      </c>
      <c r="AU175" s="231" t="s">
        <v>86</v>
      </c>
      <c r="AY175" s="17" t="s">
        <v>146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84</v>
      </c>
      <c r="BK175" s="232">
        <f>ROUND(I175*H175,2)</f>
        <v>0</v>
      </c>
      <c r="BL175" s="17" t="s">
        <v>152</v>
      </c>
      <c r="BM175" s="231" t="s">
        <v>1130</v>
      </c>
    </row>
    <row r="176" s="14" customFormat="1">
      <c r="A176" s="14"/>
      <c r="B176" s="244"/>
      <c r="C176" s="245"/>
      <c r="D176" s="235" t="s">
        <v>154</v>
      </c>
      <c r="E176" s="246" t="s">
        <v>1</v>
      </c>
      <c r="F176" s="247" t="s">
        <v>1131</v>
      </c>
      <c r="G176" s="245"/>
      <c r="H176" s="248">
        <v>52.359999999999999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154</v>
      </c>
      <c r="AU176" s="254" t="s">
        <v>86</v>
      </c>
      <c r="AV176" s="14" t="s">
        <v>86</v>
      </c>
      <c r="AW176" s="14" t="s">
        <v>33</v>
      </c>
      <c r="AX176" s="14" t="s">
        <v>76</v>
      </c>
      <c r="AY176" s="254" t="s">
        <v>146</v>
      </c>
    </row>
    <row r="177" s="15" customFormat="1">
      <c r="A177" s="15"/>
      <c r="B177" s="255"/>
      <c r="C177" s="256"/>
      <c r="D177" s="235" t="s">
        <v>154</v>
      </c>
      <c r="E177" s="257" t="s">
        <v>1</v>
      </c>
      <c r="F177" s="258" t="s">
        <v>157</v>
      </c>
      <c r="G177" s="256"/>
      <c r="H177" s="259">
        <v>52.359999999999999</v>
      </c>
      <c r="I177" s="260"/>
      <c r="J177" s="256"/>
      <c r="K177" s="256"/>
      <c r="L177" s="261"/>
      <c r="M177" s="287"/>
      <c r="N177" s="288"/>
      <c r="O177" s="288"/>
      <c r="P177" s="288"/>
      <c r="Q177" s="288"/>
      <c r="R177" s="288"/>
      <c r="S177" s="288"/>
      <c r="T177" s="289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5" t="s">
        <v>154</v>
      </c>
      <c r="AU177" s="265" t="s">
        <v>86</v>
      </c>
      <c r="AV177" s="15" t="s">
        <v>152</v>
      </c>
      <c r="AW177" s="15" t="s">
        <v>33</v>
      </c>
      <c r="AX177" s="15" t="s">
        <v>84</v>
      </c>
      <c r="AY177" s="265" t="s">
        <v>146</v>
      </c>
    </row>
    <row r="178" s="2" customFormat="1" ht="6.96" customHeight="1">
      <c r="A178" s="38"/>
      <c r="B178" s="66"/>
      <c r="C178" s="67"/>
      <c r="D178" s="67"/>
      <c r="E178" s="67"/>
      <c r="F178" s="67"/>
      <c r="G178" s="67"/>
      <c r="H178" s="67"/>
      <c r="I178" s="67"/>
      <c r="J178" s="67"/>
      <c r="K178" s="67"/>
      <c r="L178" s="44"/>
      <c r="M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</row>
  </sheetData>
  <sheetProtection sheet="1" autoFilter="0" formatColumns="0" formatRows="0" objects="1" scenarios="1" spinCount="100000" saltValue="cDgxjyRQ0zOiD7I7MCIluHKhPaAr4kB/cmf58pmeA895ULbXVjvcDu16O49lyArpePj0H4iXLVA4m56/+3wm2w==" hashValue="BTCN0WRIoi/jApmUxxLnBR2nGo6Zm/XV5iQjIO0D+2LkEQEBHBD7WSYL4RfBw2RaxGnqczQOzqih35gNGyzMMQ==" algorithmName="SHA-512" password="CC35"/>
  <autoFilter ref="C120:K17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Oprava mostů v úseku České Budějovice-Rožnov – Černý Kříž – 2. 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1132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ROUND((SUM(BE118:BE122)),  2)</f>
        <v>0</v>
      </c>
      <c r="G33" s="38"/>
      <c r="H33" s="38"/>
      <c r="I33" s="155">
        <v>0.20999999999999999</v>
      </c>
      <c r="J33" s="154">
        <f>ROUND(((SUM(BE118:BE122))*I33),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ROUND((SUM(BF118:BF122)),  2)</f>
        <v>0</v>
      </c>
      <c r="G34" s="38"/>
      <c r="H34" s="38"/>
      <c r="I34" s="155">
        <v>0.12</v>
      </c>
      <c r="J34" s="154">
        <f>ROUND(((SUM(BF118:BF122))*I34),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ROUND((SUM(BG118:BG122)),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ROUND((SUM(BH118:BH122)),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ROUND((SUM(BI118:BI122)),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Oprava mostů v úseku České Budějovice-Rožnov – Černý Kříž – 2.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S02-03 - Materiál objednatele Most 83,347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13. 5. 2024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 s.o.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112</v>
      </c>
      <c r="D94" s="176"/>
      <c r="E94" s="176"/>
      <c r="F94" s="176"/>
      <c r="G94" s="176"/>
      <c r="H94" s="176"/>
      <c r="I94" s="176"/>
      <c r="J94" s="177" t="s">
        <v>113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114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79"/>
      <c r="C97" s="180"/>
      <c r="D97" s="181" t="s">
        <v>116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609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131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Oprava mostů v úseku České Budějovice-Rožnov – Černý Kříž – 2. etapa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S02-03 - Materiál objednatele Most 83,347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13. 5. 2024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Správa železnic s.o.</v>
      </c>
      <c r="G114" s="40"/>
      <c r="H114" s="40"/>
      <c r="I114" s="32" t="s">
        <v>32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34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132</v>
      </c>
      <c r="D117" s="194" t="s">
        <v>61</v>
      </c>
      <c r="E117" s="194" t="s">
        <v>57</v>
      </c>
      <c r="F117" s="194" t="s">
        <v>58</v>
      </c>
      <c r="G117" s="194" t="s">
        <v>133</v>
      </c>
      <c r="H117" s="194" t="s">
        <v>134</v>
      </c>
      <c r="I117" s="194" t="s">
        <v>135</v>
      </c>
      <c r="J117" s="195" t="s">
        <v>113</v>
      </c>
      <c r="K117" s="196" t="s">
        <v>136</v>
      </c>
      <c r="L117" s="197"/>
      <c r="M117" s="100" t="s">
        <v>1</v>
      </c>
      <c r="N117" s="101" t="s">
        <v>40</v>
      </c>
      <c r="O117" s="101" t="s">
        <v>137</v>
      </c>
      <c r="P117" s="101" t="s">
        <v>138</v>
      </c>
      <c r="Q117" s="101" t="s">
        <v>139</v>
      </c>
      <c r="R117" s="101" t="s">
        <v>140</v>
      </c>
      <c r="S117" s="101" t="s">
        <v>141</v>
      </c>
      <c r="T117" s="102" t="s">
        <v>142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143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115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75</v>
      </c>
      <c r="E119" s="206" t="s">
        <v>144</v>
      </c>
      <c r="F119" s="206" t="s">
        <v>145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84</v>
      </c>
      <c r="AT119" s="215" t="s">
        <v>75</v>
      </c>
      <c r="AU119" s="215" t="s">
        <v>76</v>
      </c>
      <c r="AY119" s="214" t="s">
        <v>146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75</v>
      </c>
      <c r="E120" s="217" t="s">
        <v>173</v>
      </c>
      <c r="F120" s="217" t="s">
        <v>617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SUM(P121:P122)</f>
        <v>0</v>
      </c>
      <c r="Q120" s="211"/>
      <c r="R120" s="212">
        <f>SUM(R121:R122)</f>
        <v>0</v>
      </c>
      <c r="S120" s="211"/>
      <c r="T120" s="213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84</v>
      </c>
      <c r="AY120" s="214" t="s">
        <v>146</v>
      </c>
      <c r="BK120" s="216">
        <f>SUM(BK121:BK122)</f>
        <v>0</v>
      </c>
    </row>
    <row r="121" s="2" customFormat="1" ht="21.75" customHeight="1">
      <c r="A121" s="38"/>
      <c r="B121" s="39"/>
      <c r="C121" s="270" t="s">
        <v>84</v>
      </c>
      <c r="D121" s="270" t="s">
        <v>225</v>
      </c>
      <c r="E121" s="271" t="s">
        <v>1133</v>
      </c>
      <c r="F121" s="272" t="s">
        <v>1134</v>
      </c>
      <c r="G121" s="273" t="s">
        <v>265</v>
      </c>
      <c r="H121" s="274">
        <v>10</v>
      </c>
      <c r="I121" s="275"/>
      <c r="J121" s="276">
        <f>ROUND(I121*H121,2)</f>
        <v>0</v>
      </c>
      <c r="K121" s="277"/>
      <c r="L121" s="278"/>
      <c r="M121" s="279" t="s">
        <v>1</v>
      </c>
      <c r="N121" s="280" t="s">
        <v>41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201</v>
      </c>
      <c r="AT121" s="231" t="s">
        <v>225</v>
      </c>
      <c r="AU121" s="231" t="s">
        <v>86</v>
      </c>
      <c r="AY121" s="17" t="s">
        <v>146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84</v>
      </c>
      <c r="BK121" s="232">
        <f>ROUND(I121*H121,2)</f>
        <v>0</v>
      </c>
      <c r="BL121" s="17" t="s">
        <v>152</v>
      </c>
      <c r="BM121" s="231" t="s">
        <v>1135</v>
      </c>
    </row>
    <row r="122" s="2" customFormat="1">
      <c r="A122" s="38"/>
      <c r="B122" s="39"/>
      <c r="C122" s="40"/>
      <c r="D122" s="235" t="s">
        <v>198</v>
      </c>
      <c r="E122" s="40"/>
      <c r="F122" s="266" t="s">
        <v>1136</v>
      </c>
      <c r="G122" s="40"/>
      <c r="H122" s="40"/>
      <c r="I122" s="267"/>
      <c r="J122" s="40"/>
      <c r="K122" s="40"/>
      <c r="L122" s="44"/>
      <c r="M122" s="292"/>
      <c r="N122" s="293"/>
      <c r="O122" s="284"/>
      <c r="P122" s="284"/>
      <c r="Q122" s="284"/>
      <c r="R122" s="284"/>
      <c r="S122" s="284"/>
      <c r="T122" s="294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198</v>
      </c>
      <c r="AU122" s="17" t="s">
        <v>86</v>
      </c>
    </row>
    <row r="123" s="2" customFormat="1" ht="6.96" customHeight="1">
      <c r="A123" s="38"/>
      <c r="B123" s="66"/>
      <c r="C123" s="67"/>
      <c r="D123" s="67"/>
      <c r="E123" s="67"/>
      <c r="F123" s="67"/>
      <c r="G123" s="67"/>
      <c r="H123" s="67"/>
      <c r="I123" s="67"/>
      <c r="J123" s="67"/>
      <c r="K123" s="67"/>
      <c r="L123" s="44"/>
      <c r="M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</sheetData>
  <sheetProtection sheet="1" autoFilter="0" formatColumns="0" formatRows="0" objects="1" scenarios="1" spinCount="100000" saltValue="DL4NFinwuzPRtU05WRIpIFNJzQY+guRqnNeb8qSCB/4HNUK75++qbiL9Rml2kMKJGZdjFpBrzdBepj87hDVNIw==" hashValue="zvGn2rvOxscX73jNc8uHzPXsN+6fkT7w0rn9qZF7vLFfHVR3uFEL4EdhsCboJbBSReox+XKr6wo8+HbUCWlBmg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Oprava mostů v úseku České Budějovice-Rožnov – Černý Kříž – 2. 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1137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ROUND((SUM(BE122:BE142)),  2)</f>
        <v>0</v>
      </c>
      <c r="G33" s="38"/>
      <c r="H33" s="38"/>
      <c r="I33" s="155">
        <v>0.20999999999999999</v>
      </c>
      <c r="J33" s="154">
        <f>ROUND(((SUM(BE122:BE142))*I33),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ROUND((SUM(BF122:BF142)),  2)</f>
        <v>0</v>
      </c>
      <c r="G34" s="38"/>
      <c r="H34" s="38"/>
      <c r="I34" s="155">
        <v>0.12</v>
      </c>
      <c r="J34" s="154">
        <f>ROUND(((SUM(BF122:BF142))*I34),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ROUND((SUM(BG122:BG142)),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ROUND((SUM(BH122:BH142)),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ROUND((SUM(BI122:BI142)),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Oprava mostů v úseku České Budějovice-Rožnov – Černý Kříž – 2. 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S02-04 - VRN Most 83,347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13. 5. 2024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 s.o.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112</v>
      </c>
      <c r="D94" s="176"/>
      <c r="E94" s="176"/>
      <c r="F94" s="176"/>
      <c r="G94" s="176"/>
      <c r="H94" s="176"/>
      <c r="I94" s="176"/>
      <c r="J94" s="177" t="s">
        <v>113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114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79"/>
      <c r="C97" s="180"/>
      <c r="D97" s="181" t="s">
        <v>692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693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694</v>
      </c>
      <c r="E99" s="188"/>
      <c r="F99" s="188"/>
      <c r="G99" s="188"/>
      <c r="H99" s="188"/>
      <c r="I99" s="188"/>
      <c r="J99" s="189">
        <f>J129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695</v>
      </c>
      <c r="E100" s="188"/>
      <c r="F100" s="188"/>
      <c r="G100" s="188"/>
      <c r="H100" s="188"/>
      <c r="I100" s="188"/>
      <c r="J100" s="189">
        <f>J134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696</v>
      </c>
      <c r="E101" s="188"/>
      <c r="F101" s="188"/>
      <c r="G101" s="188"/>
      <c r="H101" s="188"/>
      <c r="I101" s="188"/>
      <c r="J101" s="189">
        <f>J137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1138</v>
      </c>
      <c r="E102" s="188"/>
      <c r="F102" s="188"/>
      <c r="G102" s="188"/>
      <c r="H102" s="188"/>
      <c r="I102" s="188"/>
      <c r="J102" s="189">
        <f>J141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4" t="str">
        <f>E7</f>
        <v>Oprava mostů v úseku České Budějovice-Rožnov – Černý Kříž – 2. etapa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109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S02-04 - VRN Most 83,347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13. 5. 2024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Správa železnic s.o.</v>
      </c>
      <c r="G118" s="40"/>
      <c r="H118" s="40"/>
      <c r="I118" s="32" t="s">
        <v>32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IF(E18="","",E18)</f>
        <v>Vyplň údaj</v>
      </c>
      <c r="G119" s="40"/>
      <c r="H119" s="40"/>
      <c r="I119" s="32" t="s">
        <v>34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132</v>
      </c>
      <c r="D121" s="194" t="s">
        <v>61</v>
      </c>
      <c r="E121" s="194" t="s">
        <v>57</v>
      </c>
      <c r="F121" s="194" t="s">
        <v>58</v>
      </c>
      <c r="G121" s="194" t="s">
        <v>133</v>
      </c>
      <c r="H121" s="194" t="s">
        <v>134</v>
      </c>
      <c r="I121" s="194" t="s">
        <v>135</v>
      </c>
      <c r="J121" s="195" t="s">
        <v>113</v>
      </c>
      <c r="K121" s="196" t="s">
        <v>136</v>
      </c>
      <c r="L121" s="197"/>
      <c r="M121" s="100" t="s">
        <v>1</v>
      </c>
      <c r="N121" s="101" t="s">
        <v>40</v>
      </c>
      <c r="O121" s="101" t="s">
        <v>137</v>
      </c>
      <c r="P121" s="101" t="s">
        <v>138</v>
      </c>
      <c r="Q121" s="101" t="s">
        <v>139</v>
      </c>
      <c r="R121" s="101" t="s">
        <v>140</v>
      </c>
      <c r="S121" s="101" t="s">
        <v>141</v>
      </c>
      <c r="T121" s="102" t="s">
        <v>142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143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</f>
        <v>0</v>
      </c>
      <c r="Q122" s="104"/>
      <c r="R122" s="200">
        <f>R123</f>
        <v>0</v>
      </c>
      <c r="S122" s="104"/>
      <c r="T122" s="201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115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75</v>
      </c>
      <c r="E123" s="206" t="s">
        <v>698</v>
      </c>
      <c r="F123" s="206" t="s">
        <v>699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P124+P129+P134+P137+P141</f>
        <v>0</v>
      </c>
      <c r="Q123" s="211"/>
      <c r="R123" s="212">
        <f>R124+R129+R134+R137+R141</f>
        <v>0</v>
      </c>
      <c r="S123" s="211"/>
      <c r="T123" s="213">
        <f>T124+T129+T134+T137+T141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173</v>
      </c>
      <c r="AT123" s="215" t="s">
        <v>75</v>
      </c>
      <c r="AU123" s="215" t="s">
        <v>76</v>
      </c>
      <c r="AY123" s="214" t="s">
        <v>146</v>
      </c>
      <c r="BK123" s="216">
        <f>BK124+BK129+BK134+BK137+BK141</f>
        <v>0</v>
      </c>
    </row>
    <row r="124" s="12" customFormat="1" ht="22.8" customHeight="1">
      <c r="A124" s="12"/>
      <c r="B124" s="203"/>
      <c r="C124" s="204"/>
      <c r="D124" s="205" t="s">
        <v>75</v>
      </c>
      <c r="E124" s="217" t="s">
        <v>700</v>
      </c>
      <c r="F124" s="217" t="s">
        <v>701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SUM(P125:P128)</f>
        <v>0</v>
      </c>
      <c r="Q124" s="211"/>
      <c r="R124" s="212">
        <f>SUM(R125:R128)</f>
        <v>0</v>
      </c>
      <c r="S124" s="211"/>
      <c r="T124" s="213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173</v>
      </c>
      <c r="AT124" s="215" t="s">
        <v>75</v>
      </c>
      <c r="AU124" s="215" t="s">
        <v>84</v>
      </c>
      <c r="AY124" s="214" t="s">
        <v>146</v>
      </c>
      <c r="BK124" s="216">
        <f>SUM(BK125:BK128)</f>
        <v>0</v>
      </c>
    </row>
    <row r="125" s="2" customFormat="1" ht="16.5" customHeight="1">
      <c r="A125" s="38"/>
      <c r="B125" s="39"/>
      <c r="C125" s="219" t="s">
        <v>84</v>
      </c>
      <c r="D125" s="219" t="s">
        <v>148</v>
      </c>
      <c r="E125" s="220" t="s">
        <v>702</v>
      </c>
      <c r="F125" s="221" t="s">
        <v>703</v>
      </c>
      <c r="G125" s="222" t="s">
        <v>606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41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704</v>
      </c>
      <c r="AT125" s="231" t="s">
        <v>148</v>
      </c>
      <c r="AU125" s="231" t="s">
        <v>86</v>
      </c>
      <c r="AY125" s="17" t="s">
        <v>146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84</v>
      </c>
      <c r="BK125" s="232">
        <f>ROUND(I125*H125,2)</f>
        <v>0</v>
      </c>
      <c r="BL125" s="17" t="s">
        <v>704</v>
      </c>
      <c r="BM125" s="231" t="s">
        <v>1139</v>
      </c>
    </row>
    <row r="126" s="2" customFormat="1">
      <c r="A126" s="38"/>
      <c r="B126" s="39"/>
      <c r="C126" s="40"/>
      <c r="D126" s="235" t="s">
        <v>198</v>
      </c>
      <c r="E126" s="40"/>
      <c r="F126" s="266" t="s">
        <v>706</v>
      </c>
      <c r="G126" s="40"/>
      <c r="H126" s="40"/>
      <c r="I126" s="267"/>
      <c r="J126" s="40"/>
      <c r="K126" s="40"/>
      <c r="L126" s="44"/>
      <c r="M126" s="268"/>
      <c r="N126" s="269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198</v>
      </c>
      <c r="AU126" s="17" t="s">
        <v>86</v>
      </c>
    </row>
    <row r="127" s="2" customFormat="1" ht="16.5" customHeight="1">
      <c r="A127" s="38"/>
      <c r="B127" s="39"/>
      <c r="C127" s="219" t="s">
        <v>86</v>
      </c>
      <c r="D127" s="219" t="s">
        <v>148</v>
      </c>
      <c r="E127" s="220" t="s">
        <v>707</v>
      </c>
      <c r="F127" s="221" t="s">
        <v>708</v>
      </c>
      <c r="G127" s="222" t="s">
        <v>606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41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704</v>
      </c>
      <c r="AT127" s="231" t="s">
        <v>148</v>
      </c>
      <c r="AU127" s="231" t="s">
        <v>86</v>
      </c>
      <c r="AY127" s="17" t="s">
        <v>146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704</v>
      </c>
      <c r="BM127" s="231" t="s">
        <v>1140</v>
      </c>
    </row>
    <row r="128" s="2" customFormat="1">
      <c r="A128" s="38"/>
      <c r="B128" s="39"/>
      <c r="C128" s="40"/>
      <c r="D128" s="235" t="s">
        <v>198</v>
      </c>
      <c r="E128" s="40"/>
      <c r="F128" s="266" t="s">
        <v>710</v>
      </c>
      <c r="G128" s="40"/>
      <c r="H128" s="40"/>
      <c r="I128" s="267"/>
      <c r="J128" s="40"/>
      <c r="K128" s="40"/>
      <c r="L128" s="44"/>
      <c r="M128" s="268"/>
      <c r="N128" s="269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198</v>
      </c>
      <c r="AU128" s="17" t="s">
        <v>86</v>
      </c>
    </row>
    <row r="129" s="12" customFormat="1" ht="22.8" customHeight="1">
      <c r="A129" s="12"/>
      <c r="B129" s="203"/>
      <c r="C129" s="204"/>
      <c r="D129" s="205" t="s">
        <v>75</v>
      </c>
      <c r="E129" s="217" t="s">
        <v>711</v>
      </c>
      <c r="F129" s="217" t="s">
        <v>712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SUM(P130:P133)</f>
        <v>0</v>
      </c>
      <c r="Q129" s="211"/>
      <c r="R129" s="212">
        <f>SUM(R130:R133)</f>
        <v>0</v>
      </c>
      <c r="S129" s="211"/>
      <c r="T129" s="213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173</v>
      </c>
      <c r="AT129" s="215" t="s">
        <v>75</v>
      </c>
      <c r="AU129" s="215" t="s">
        <v>84</v>
      </c>
      <c r="AY129" s="214" t="s">
        <v>146</v>
      </c>
      <c r="BK129" s="216">
        <f>SUM(BK130:BK133)</f>
        <v>0</v>
      </c>
    </row>
    <row r="130" s="2" customFormat="1" ht="16.5" customHeight="1">
      <c r="A130" s="38"/>
      <c r="B130" s="39"/>
      <c r="C130" s="219" t="s">
        <v>161</v>
      </c>
      <c r="D130" s="219" t="s">
        <v>148</v>
      </c>
      <c r="E130" s="220" t="s">
        <v>713</v>
      </c>
      <c r="F130" s="221" t="s">
        <v>712</v>
      </c>
      <c r="G130" s="222" t="s">
        <v>606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704</v>
      </c>
      <c r="AT130" s="231" t="s">
        <v>148</v>
      </c>
      <c r="AU130" s="231" t="s">
        <v>86</v>
      </c>
      <c r="AY130" s="17" t="s">
        <v>146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704</v>
      </c>
      <c r="BM130" s="231" t="s">
        <v>1141</v>
      </c>
    </row>
    <row r="131" s="2" customFormat="1">
      <c r="A131" s="38"/>
      <c r="B131" s="39"/>
      <c r="C131" s="40"/>
      <c r="D131" s="235" t="s">
        <v>198</v>
      </c>
      <c r="E131" s="40"/>
      <c r="F131" s="266" t="s">
        <v>715</v>
      </c>
      <c r="G131" s="40"/>
      <c r="H131" s="40"/>
      <c r="I131" s="267"/>
      <c r="J131" s="40"/>
      <c r="K131" s="40"/>
      <c r="L131" s="44"/>
      <c r="M131" s="268"/>
      <c r="N131" s="269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198</v>
      </c>
      <c r="AU131" s="17" t="s">
        <v>86</v>
      </c>
    </row>
    <row r="132" s="2" customFormat="1" ht="16.5" customHeight="1">
      <c r="A132" s="38"/>
      <c r="B132" s="39"/>
      <c r="C132" s="219" t="s">
        <v>152</v>
      </c>
      <c r="D132" s="219" t="s">
        <v>148</v>
      </c>
      <c r="E132" s="220" t="s">
        <v>716</v>
      </c>
      <c r="F132" s="221" t="s">
        <v>717</v>
      </c>
      <c r="G132" s="222" t="s">
        <v>606</v>
      </c>
      <c r="H132" s="223">
        <v>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704</v>
      </c>
      <c r="AT132" s="231" t="s">
        <v>148</v>
      </c>
      <c r="AU132" s="231" t="s">
        <v>86</v>
      </c>
      <c r="AY132" s="17" t="s">
        <v>146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704</v>
      </c>
      <c r="BM132" s="231" t="s">
        <v>1142</v>
      </c>
    </row>
    <row r="133" s="2" customFormat="1" ht="16.5" customHeight="1">
      <c r="A133" s="38"/>
      <c r="B133" s="39"/>
      <c r="C133" s="219" t="s">
        <v>173</v>
      </c>
      <c r="D133" s="219" t="s">
        <v>148</v>
      </c>
      <c r="E133" s="220" t="s">
        <v>719</v>
      </c>
      <c r="F133" s="221" t="s">
        <v>720</v>
      </c>
      <c r="G133" s="222" t="s">
        <v>606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704</v>
      </c>
      <c r="AT133" s="231" t="s">
        <v>148</v>
      </c>
      <c r="AU133" s="231" t="s">
        <v>86</v>
      </c>
      <c r="AY133" s="17" t="s">
        <v>146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84</v>
      </c>
      <c r="BK133" s="232">
        <f>ROUND(I133*H133,2)</f>
        <v>0</v>
      </c>
      <c r="BL133" s="17" t="s">
        <v>704</v>
      </c>
      <c r="BM133" s="231" t="s">
        <v>1143</v>
      </c>
    </row>
    <row r="134" s="12" customFormat="1" ht="22.8" customHeight="1">
      <c r="A134" s="12"/>
      <c r="B134" s="203"/>
      <c r="C134" s="204"/>
      <c r="D134" s="205" t="s">
        <v>75</v>
      </c>
      <c r="E134" s="217" t="s">
        <v>722</v>
      </c>
      <c r="F134" s="217" t="s">
        <v>723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SUM(P135:P136)</f>
        <v>0</v>
      </c>
      <c r="Q134" s="211"/>
      <c r="R134" s="212">
        <f>SUM(R135:R136)</f>
        <v>0</v>
      </c>
      <c r="S134" s="211"/>
      <c r="T134" s="213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173</v>
      </c>
      <c r="AT134" s="215" t="s">
        <v>75</v>
      </c>
      <c r="AU134" s="215" t="s">
        <v>84</v>
      </c>
      <c r="AY134" s="214" t="s">
        <v>146</v>
      </c>
      <c r="BK134" s="216">
        <f>SUM(BK135:BK136)</f>
        <v>0</v>
      </c>
    </row>
    <row r="135" s="2" customFormat="1" ht="16.5" customHeight="1">
      <c r="A135" s="38"/>
      <c r="B135" s="39"/>
      <c r="C135" s="219" t="s">
        <v>185</v>
      </c>
      <c r="D135" s="219" t="s">
        <v>148</v>
      </c>
      <c r="E135" s="220" t="s">
        <v>724</v>
      </c>
      <c r="F135" s="221" t="s">
        <v>725</v>
      </c>
      <c r="G135" s="222" t="s">
        <v>606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41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704</v>
      </c>
      <c r="AT135" s="231" t="s">
        <v>148</v>
      </c>
      <c r="AU135" s="231" t="s">
        <v>86</v>
      </c>
      <c r="AY135" s="17" t="s">
        <v>146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84</v>
      </c>
      <c r="BK135" s="232">
        <f>ROUND(I135*H135,2)</f>
        <v>0</v>
      </c>
      <c r="BL135" s="17" t="s">
        <v>704</v>
      </c>
      <c r="BM135" s="231" t="s">
        <v>1144</v>
      </c>
    </row>
    <row r="136" s="2" customFormat="1">
      <c r="A136" s="38"/>
      <c r="B136" s="39"/>
      <c r="C136" s="40"/>
      <c r="D136" s="235" t="s">
        <v>198</v>
      </c>
      <c r="E136" s="40"/>
      <c r="F136" s="266" t="s">
        <v>727</v>
      </c>
      <c r="G136" s="40"/>
      <c r="H136" s="40"/>
      <c r="I136" s="267"/>
      <c r="J136" s="40"/>
      <c r="K136" s="40"/>
      <c r="L136" s="44"/>
      <c r="M136" s="268"/>
      <c r="N136" s="269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198</v>
      </c>
      <c r="AU136" s="17" t="s">
        <v>86</v>
      </c>
    </row>
    <row r="137" s="12" customFormat="1" ht="22.8" customHeight="1">
      <c r="A137" s="12"/>
      <c r="B137" s="203"/>
      <c r="C137" s="204"/>
      <c r="D137" s="205" t="s">
        <v>75</v>
      </c>
      <c r="E137" s="217" t="s">
        <v>728</v>
      </c>
      <c r="F137" s="217" t="s">
        <v>729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SUM(P138:P140)</f>
        <v>0</v>
      </c>
      <c r="Q137" s="211"/>
      <c r="R137" s="212">
        <f>SUM(R138:R140)</f>
        <v>0</v>
      </c>
      <c r="S137" s="211"/>
      <c r="T137" s="213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173</v>
      </c>
      <c r="AT137" s="215" t="s">
        <v>75</v>
      </c>
      <c r="AU137" s="215" t="s">
        <v>84</v>
      </c>
      <c r="AY137" s="214" t="s">
        <v>146</v>
      </c>
      <c r="BK137" s="216">
        <f>SUM(BK138:BK140)</f>
        <v>0</v>
      </c>
    </row>
    <row r="138" s="2" customFormat="1" ht="16.5" customHeight="1">
      <c r="A138" s="38"/>
      <c r="B138" s="39"/>
      <c r="C138" s="219" t="s">
        <v>194</v>
      </c>
      <c r="D138" s="219" t="s">
        <v>148</v>
      </c>
      <c r="E138" s="220" t="s">
        <v>730</v>
      </c>
      <c r="F138" s="221" t="s">
        <v>729</v>
      </c>
      <c r="G138" s="222" t="s">
        <v>606</v>
      </c>
      <c r="H138" s="223">
        <v>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704</v>
      </c>
      <c r="AT138" s="231" t="s">
        <v>148</v>
      </c>
      <c r="AU138" s="231" t="s">
        <v>86</v>
      </c>
      <c r="AY138" s="17" t="s">
        <v>146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704</v>
      </c>
      <c r="BM138" s="231" t="s">
        <v>1145</v>
      </c>
    </row>
    <row r="139" s="2" customFormat="1" ht="16.5" customHeight="1">
      <c r="A139" s="38"/>
      <c r="B139" s="39"/>
      <c r="C139" s="219" t="s">
        <v>201</v>
      </c>
      <c r="D139" s="219" t="s">
        <v>148</v>
      </c>
      <c r="E139" s="220" t="s">
        <v>732</v>
      </c>
      <c r="F139" s="221" t="s">
        <v>733</v>
      </c>
      <c r="G139" s="222" t="s">
        <v>606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41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704</v>
      </c>
      <c r="AT139" s="231" t="s">
        <v>148</v>
      </c>
      <c r="AU139" s="231" t="s">
        <v>86</v>
      </c>
      <c r="AY139" s="17" t="s">
        <v>146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704</v>
      </c>
      <c r="BM139" s="231" t="s">
        <v>1146</v>
      </c>
    </row>
    <row r="140" s="2" customFormat="1" ht="24.15" customHeight="1">
      <c r="A140" s="38"/>
      <c r="B140" s="39"/>
      <c r="C140" s="219" t="s">
        <v>207</v>
      </c>
      <c r="D140" s="219" t="s">
        <v>148</v>
      </c>
      <c r="E140" s="220" t="s">
        <v>735</v>
      </c>
      <c r="F140" s="221" t="s">
        <v>736</v>
      </c>
      <c r="G140" s="222" t="s">
        <v>606</v>
      </c>
      <c r="H140" s="223">
        <v>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704</v>
      </c>
      <c r="AT140" s="231" t="s">
        <v>148</v>
      </c>
      <c r="AU140" s="231" t="s">
        <v>86</v>
      </c>
      <c r="AY140" s="17" t="s">
        <v>146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704</v>
      </c>
      <c r="BM140" s="231" t="s">
        <v>1147</v>
      </c>
    </row>
    <row r="141" s="12" customFormat="1" ht="22.8" customHeight="1">
      <c r="A141" s="12"/>
      <c r="B141" s="203"/>
      <c r="C141" s="204"/>
      <c r="D141" s="205" t="s">
        <v>75</v>
      </c>
      <c r="E141" s="217" t="s">
        <v>738</v>
      </c>
      <c r="F141" s="217" t="s">
        <v>739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P142</f>
        <v>0</v>
      </c>
      <c r="Q141" s="211"/>
      <c r="R141" s="212">
        <f>R142</f>
        <v>0</v>
      </c>
      <c r="S141" s="211"/>
      <c r="T141" s="213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173</v>
      </c>
      <c r="AT141" s="215" t="s">
        <v>75</v>
      </c>
      <c r="AU141" s="215" t="s">
        <v>84</v>
      </c>
      <c r="AY141" s="214" t="s">
        <v>146</v>
      </c>
      <c r="BK141" s="216">
        <f>BK142</f>
        <v>0</v>
      </c>
    </row>
    <row r="142" s="2" customFormat="1" ht="16.5" customHeight="1">
      <c r="A142" s="38"/>
      <c r="B142" s="39"/>
      <c r="C142" s="219" t="s">
        <v>212</v>
      </c>
      <c r="D142" s="219" t="s">
        <v>148</v>
      </c>
      <c r="E142" s="220" t="s">
        <v>740</v>
      </c>
      <c r="F142" s="221" t="s">
        <v>739</v>
      </c>
      <c r="G142" s="222" t="s">
        <v>606</v>
      </c>
      <c r="H142" s="223">
        <v>1</v>
      </c>
      <c r="I142" s="224"/>
      <c r="J142" s="225">
        <f>ROUND(I142*H142,2)</f>
        <v>0</v>
      </c>
      <c r="K142" s="226"/>
      <c r="L142" s="44"/>
      <c r="M142" s="282" t="s">
        <v>1</v>
      </c>
      <c r="N142" s="283" t="s">
        <v>41</v>
      </c>
      <c r="O142" s="284"/>
      <c r="P142" s="285">
        <f>O142*H142</f>
        <v>0</v>
      </c>
      <c r="Q142" s="285">
        <v>0</v>
      </c>
      <c r="R142" s="285">
        <f>Q142*H142</f>
        <v>0</v>
      </c>
      <c r="S142" s="285">
        <v>0</v>
      </c>
      <c r="T142" s="28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704</v>
      </c>
      <c r="AT142" s="231" t="s">
        <v>148</v>
      </c>
      <c r="AU142" s="231" t="s">
        <v>86</v>
      </c>
      <c r="AY142" s="17" t="s">
        <v>146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704</v>
      </c>
      <c r="BM142" s="231" t="s">
        <v>1148</v>
      </c>
    </row>
    <row r="143" s="2" customFormat="1" ht="6.96" customHeight="1">
      <c r="A143" s="38"/>
      <c r="B143" s="66"/>
      <c r="C143" s="67"/>
      <c r="D143" s="67"/>
      <c r="E143" s="67"/>
      <c r="F143" s="67"/>
      <c r="G143" s="67"/>
      <c r="H143" s="67"/>
      <c r="I143" s="67"/>
      <c r="J143" s="67"/>
      <c r="K143" s="67"/>
      <c r="L143" s="44"/>
      <c r="M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</sheetData>
  <sheetProtection sheet="1" autoFilter="0" formatColumns="0" formatRows="0" objects="1" scenarios="1" spinCount="100000" saltValue="XGYEBMG27tLq/PLfVNB/H0zE+LJ1Qp0XUcwFhaJ0iP3xQ81ZUflNFlt487QxtDEDKqo8NKplGb9YfUUqNAPokw==" hashValue="YYJjUK9GJZyvZvjDxNLPQjP1v1SMz15sWtX67uOwAss5CiSlhTji0ysbHWyhdlyUzvwLiY5SGNMgiTbX8cG4HQ==" algorithmName="SHA-512" password="CC35"/>
  <autoFilter ref="C121:K14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Šedivcová Jitka</dc:creator>
  <cp:lastModifiedBy>Šedivcová Jitka</cp:lastModifiedBy>
  <dcterms:created xsi:type="dcterms:W3CDTF">2024-05-20T12:21:05Z</dcterms:created>
  <dcterms:modified xsi:type="dcterms:W3CDTF">2024-05-20T12:21:12Z</dcterms:modified>
</cp:coreProperties>
</file>